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UGC\AMSI\Rede M&amp;A\Avaliação 10_Avaliação intercalar\Versão Final Especificações Técnicas\resposta ADC_13_01_2020\Versão 22.01.20_enviadaAdC\"/>
    </mc:Choice>
  </mc:AlternateContent>
  <xr:revisionPtr revIDLastSave="0" documentId="13_ncr:1_{FA5C4111-738D-4210-8170-062E8433CE9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nexo III.Balanço Implementação" sheetId="2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0" i="2" l="1"/>
  <c r="Q27" i="2"/>
  <c r="Q25" i="2"/>
  <c r="Q21" i="2"/>
  <c r="Q20" i="2"/>
  <c r="Q18" i="2"/>
  <c r="Q15" i="2"/>
  <c r="Q14" i="2"/>
  <c r="Q13" i="2"/>
  <c r="Q11" i="2"/>
  <c r="Q10" i="2"/>
  <c r="Q9" i="2"/>
  <c r="Q8" i="2"/>
  <c r="Q6" i="2"/>
  <c r="O29" i="2"/>
  <c r="N29" i="2"/>
  <c r="Q29" i="2" s="1"/>
  <c r="M29" i="2"/>
  <c r="O17" i="2"/>
  <c r="N17" i="2"/>
  <c r="Q17" i="2" s="1"/>
  <c r="M17" i="2"/>
  <c r="P17" i="2" l="1"/>
  <c r="P29" i="2"/>
  <c r="O12" i="2"/>
  <c r="N12" i="2"/>
  <c r="Q12" i="2" s="1"/>
  <c r="M12" i="2"/>
  <c r="N5" i="2"/>
  <c r="M5" i="2"/>
  <c r="O5" i="2" s="1"/>
  <c r="H33" i="2"/>
  <c r="Q5" i="2" l="1"/>
  <c r="P5" i="2"/>
  <c r="P12" i="2"/>
  <c r="K33" i="2" l="1"/>
  <c r="M33" i="2" l="1"/>
  <c r="O33" i="2" s="1"/>
  <c r="L33" i="2" l="1"/>
  <c r="J33" i="2"/>
  <c r="Q28" i="2" l="1"/>
  <c r="Q26" i="2"/>
  <c r="Q24" i="2"/>
  <c r="Q19" i="2"/>
  <c r="N33" i="2"/>
  <c r="Q33" i="2" l="1"/>
  <c r="P33" i="2"/>
</calcChain>
</file>

<file path=xl/sharedStrings.xml><?xml version="1.0" encoding="utf-8"?>
<sst xmlns="http://schemas.openxmlformats.org/spreadsheetml/2006/main" count="131" uniqueCount="128">
  <si>
    <t>Prioridade de Investimento</t>
  </si>
  <si>
    <t>ID PI</t>
  </si>
  <si>
    <t xml:space="preserve">Número de Avisos </t>
  </si>
  <si>
    <t xml:space="preserve">Tipologia Intervenção </t>
  </si>
  <si>
    <t>2</t>
  </si>
  <si>
    <t>3</t>
  </si>
  <si>
    <t>ID Eixo</t>
  </si>
  <si>
    <t>Eixo</t>
  </si>
  <si>
    <t>Objetivo Temático</t>
  </si>
  <si>
    <t xml:space="preserve">Objetivo Especifico </t>
  </si>
  <si>
    <t>Promover a adaptação às alterações climáticas e a prevenção e gestão de riscos</t>
  </si>
  <si>
    <t>5. Promoção da
adaptação às
alterações climáticas e
prevenção e gestão
dos riscos</t>
  </si>
  <si>
    <t>5.1</t>
  </si>
  <si>
    <t>Apoio ao investimento para a adaptação às alterações climáticas, incluindo abordagens baseadas nos ecossistemas</t>
  </si>
  <si>
    <t>1. Reforço das capacidades de adaptação às alterações climáticas pela adoção e articulação de medidas
transversais, sectoriais e territoriais</t>
  </si>
  <si>
    <t>08. Adaptação às alterações climáticas</t>
  </si>
  <si>
    <t>5.2</t>
  </si>
  <si>
    <t>Promoção de investimentos para abordar riscos específicos, assegurar a capacidade de resistência às catástrofes e desenvolver sistemas de gestão de catástrofes</t>
  </si>
  <si>
    <t>1. Proteção do litoral e das suas populações face a riscos, especialmente de erosão costeira</t>
  </si>
  <si>
    <t>09. Erosão Costeira</t>
  </si>
  <si>
    <t>2. Reforço da gestão face aos riscos, numa perspetiva de resiliência, capacitando as instituições envolvidas</t>
  </si>
  <si>
    <t>10. Planeamento e gestão de riscos</t>
  </si>
  <si>
    <t>Proteger o ambiente e promover a eficiência dos recursos</t>
  </si>
  <si>
    <t>6. Preservação e
proteção do ambiente
e promoção da
utilização eficiente
dos recursos</t>
  </si>
  <si>
    <t>6.1</t>
  </si>
  <si>
    <t>Investimento no setor dos resíduos para satisfazer os requisitos do acervo da União em matéria de ambiente e para satisfazer as necessidades de investimento que excedam esses requisitos, identificadas pelos Estados-Membros</t>
  </si>
  <si>
    <t>1. Valorização dos resíduos, reduzindo a produção e deposição em aterro, aumentando a recolha seletiva e a reciclagem</t>
  </si>
  <si>
    <t>11. Resíduos</t>
  </si>
  <si>
    <t>6.2</t>
  </si>
  <si>
    <t>Investimento no setor da água para satisfazer os requisitos do acervo da União em matéria de ambiente e para satisfazer as necessidades de investimento que excedam esses requisitos, identificadas pelos Estados-Membros</t>
  </si>
  <si>
    <t>1. Investimentos nos recursos hídricos para satisfazer os requisitos do acervo ambiental da União e a atender às necessidades de investimento identificadas, em particular a melhoria da qualidade das massas de águas</t>
  </si>
  <si>
    <t>13. Gestão dos recursos hídricos</t>
  </si>
  <si>
    <t>2. Otimização e gestão eficiente dos recursos e infraestruturas existentes, garantindo a qualidade do serviço prestado às populações e a sustentabilidade dos sistemas, no âmbito do ciclo urbano da água</t>
  </si>
  <si>
    <t>12. Ciclo urbano da água</t>
  </si>
  <si>
    <t>6.4</t>
  </si>
  <si>
    <t>Proteção e reabilitação da biodiversidade e dos solos e promoção de sistemas de serviços ecológicos, nomeadamente através da rede Natura 2000 e de infraestruturas verdes</t>
  </si>
  <si>
    <t>1. Conservação, gestão, ordenamento e conhecimento da biodiversidade, dos ecossistemas e dos recursos geológicos</t>
  </si>
  <si>
    <t>15. Proteção da biodiversidade e dos ecossistemas</t>
  </si>
  <si>
    <t>6.5</t>
  </si>
  <si>
    <t>Adoção de medidas destinadas a melhorar o ambiente urbano, a revitalizar as cidades, recuperar e descontaminar zonas industriais abandonadas, incluindo zonas de reconversão, a reduzir a poluição do ar e a promover medidas de redução de ruído</t>
  </si>
  <si>
    <t>1.Recuperação de passivos ambientais localizados em antigas unidades industriais, mitigando os seus efeitos sobre o ambiente</t>
  </si>
  <si>
    <t>17. Regeneração de instalações industriais abandonadas</t>
  </si>
  <si>
    <t>4</t>
  </si>
  <si>
    <t>Assistência técnica</t>
  </si>
  <si>
    <t>77. Assistência Técnica</t>
  </si>
  <si>
    <t>Fundo disponibilizado</t>
  </si>
  <si>
    <t>Taxa Realização 
(%)</t>
  </si>
  <si>
    <t xml:space="preserve">Total </t>
  </si>
  <si>
    <t>Fomento da produção e distribuição de energia proveniente de fontes renováveis</t>
  </si>
  <si>
    <t>Apoiar a transição para uma economia com baixas emissões de carbono em todos os setores</t>
  </si>
  <si>
    <t>4.1</t>
  </si>
  <si>
    <t>4. Apoio à transição
para uma economia
de baixo teor de
carbono, em todos os
setores</t>
  </si>
  <si>
    <t>1.Diversificação das fontes de abastecimento energético de origem renovável, aproveitando o potencial energético endógeno, garantindo a ligação das instalações produtoras à rede, reduzindo assim a dependência energética</t>
  </si>
  <si>
    <t>01. Produção e distribuição de fontes de energia renováveis</t>
  </si>
  <si>
    <t>Apoio à eficiência energética, à gestão inteligente da energia e à utilização das energias renováveis nas infraestruturas públicas, nomeadamente nos edifícios públicos e no setor da habitação.</t>
  </si>
  <si>
    <t>4.3</t>
  </si>
  <si>
    <t>1.Aumento da eficiência energética nas infraestruturas públicas no âmbito da administração central do estado</t>
  </si>
  <si>
    <t>03.Eficiência energética nas infraestruturas públicas</t>
  </si>
  <si>
    <t>04.Eficiência energética nas habitações</t>
  </si>
  <si>
    <t>2.Aumento da eficiência energética no setor habitacional</t>
  </si>
  <si>
    <t>4.5</t>
  </si>
  <si>
    <t>Promoção de estratégias de baixo teor de carbono para todos os tipos de territórios, nomeadamente as zonas urbanas, incluindo a promoção da mobilidade urbana multimodal sustentável e medidas de adaptação relevantes para a atenuação</t>
  </si>
  <si>
    <t>1. Apoio à implementação de medidas de eficiência energética e à racionalização dos consumos nos transporte</t>
  </si>
  <si>
    <t>2.Apoio à promoção da utilização de transportes ecológicos e da mobilidade sustentável</t>
  </si>
  <si>
    <t>06.Apoio à promoção da utilização de transportes ecológicos e da mobilidade sustentável</t>
  </si>
  <si>
    <t>07.Eficiência energética nos transportes públicos</t>
  </si>
  <si>
    <t>ANEXO III. Balanço Implementação - Avaliação Intercalar PO SEUR - 30/09/2019</t>
  </si>
  <si>
    <t>Nº de operações aprovadas</t>
  </si>
  <si>
    <t>Fundo Aprovado</t>
  </si>
  <si>
    <t>Fundo Executado</t>
  </si>
  <si>
    <t xml:space="preserve">Nº de Beneficiários </t>
  </si>
  <si>
    <t xml:space="preserve">Indicadores de Resultado </t>
  </si>
  <si>
    <t>534 únicos</t>
  </si>
  <si>
    <t xml:space="preserve">   Indicadores de Realização </t>
  </si>
  <si>
    <t>CO30. Capacidade suplementar de produção de energia renovável  (MW)</t>
  </si>
  <si>
    <t>33</t>
  </si>
  <si>
    <t xml:space="preserve">Designação </t>
  </si>
  <si>
    <t xml:space="preserve">Meta Aprovada     </t>
  </si>
  <si>
    <t>Meta Executada</t>
  </si>
  <si>
    <t>CO34. Diminuição anual estimada das emissões de gases com efeito de estufa (Ton CO2 Equiv)</t>
  </si>
  <si>
    <t>18.509</t>
  </si>
  <si>
    <t>Penetração dos recursos renováveis na produção de energia elétrica na RAM (%)</t>
  </si>
  <si>
    <t>Produção de energia elétrica a partir de fontes de energia renováveis através de novas tenologias ou tecnologias pouco disseminadas no território nacional (MW)</t>
  </si>
  <si>
    <t xml:space="preserve"> CO31. Número de
agregados familiares com
consumo de energia melhorado (Nº)</t>
  </si>
  <si>
    <t>CO32. Redução anual do consumo de energia primária nos edifícios públicos (kWh/ano)</t>
  </si>
  <si>
    <t>R433. Consumo de energia primária na habitação (particulares) (tep)</t>
  </si>
  <si>
    <t>R432. Consumo de energia primária nos edifícios da administração central (tep)</t>
  </si>
  <si>
    <t>O453. Economias de energia nos projetos apoiados no setor dos transportes (tep)</t>
  </si>
  <si>
    <t>R452.Poupança de energia primária nas frotas de transportes públicos (%)</t>
  </si>
  <si>
    <t>CO34. Diminuição anual estimada das emissões de gases com efeito de estufa</t>
  </si>
  <si>
    <t>R453. Veículos elétricos</t>
  </si>
  <si>
    <t>O511. Municípios com planos de identificação de vulnerabilidades e riscos</t>
  </si>
  <si>
    <t>R511. Nível de implementação das medidas de adaptação às alterações climáticas decorrentes de estratégias e planos</t>
  </si>
  <si>
    <t>O521. Extensão da faixa costeira intervencionada para proteção de pessoas e bens</t>
  </si>
  <si>
    <t>CO20. População que beneficia de medidas de proteção contra inundações</t>
  </si>
  <si>
    <t>R522. Linha de costa continental em situação crítica de erosão</t>
  </si>
  <si>
    <t>R524. Incêndios florestais ativos com duração superior a 24 horas</t>
  </si>
  <si>
    <t>CO21. População que beneficia de proteção contra incêndios florestais</t>
  </si>
  <si>
    <t>CO17. Capacidade adicional de reciclagem de resíduos</t>
  </si>
  <si>
    <t>R611. Preparação para reutilização e reciclagem de RU no total de RU recicláveis</t>
  </si>
  <si>
    <t>R613. Redução da quantidade total depositada em aterro, dos resíduos urbanos biodegradáveis, face aos resíduos produzidos em 1995</t>
  </si>
  <si>
    <t>CO18. População adicional servida pelas melhorias de abastecimento de água</t>
  </si>
  <si>
    <t>O621. População adicional servida pelas melhorias do sistema de saneamento de águas residuais em baixa</t>
  </si>
  <si>
    <t>R627E. Proporção de massas de água com bom estado/potencial ecológico</t>
  </si>
  <si>
    <t>R621. Índice das melhorias nos sistemas de Abastecimento de Água (AA) Indicador Global da Qualidade de Serviço - AA - Entidades gestoras em baixa</t>
  </si>
  <si>
    <t>R625. Índice das melhorias nos sistemas de Abastecimento de Água (AA) Indicador Global da Qualidade de Serviço - AA - Entidades gestoras em alta</t>
  </si>
  <si>
    <t>R622. Índice das melhorias nos sistemas de Saneamento de Águas Residuais (SAR) -  Indicador Global de Qualidade de Serviço - SAR - Entidades gestoras em baixa</t>
  </si>
  <si>
    <t>R626. Índice das melhorias nos sistemas de Saneamento de Águas Residuais (SAR) - Indicador Global de Qualidade de Serviço - SAR - Entidades gestoras em alta</t>
  </si>
  <si>
    <t>O623.População adicional servida pelas melhorias do sistema de saneamento de águas residuais em alta</t>
  </si>
  <si>
    <t>CO23. Superfície dos habitats apoiados para atingirem um melhor estado de conservação</t>
  </si>
  <si>
    <t xml:space="preserve">O644E. Especies e Habitats Protegidos abrangidos por ações de melhoria do conhecimento </t>
  </si>
  <si>
    <t>R642E. Melhoria do conhecimento sobre o estado de conservação de espécies e habitats</t>
  </si>
  <si>
    <t>CO22. Superfície total de solos reabilitados</t>
  </si>
  <si>
    <t>R652. Recuperação dos passivos ambientais industriais prioritários</t>
  </si>
  <si>
    <t>R653. Recuperação dos passivos mineiros/indústria extrativa prioritários</t>
  </si>
  <si>
    <t>RAT9. Taxa de erro verificada nas auditorias</t>
  </si>
  <si>
    <t>O652. Superficial total mineira reabilitada (ha)</t>
  </si>
  <si>
    <t>OAT13. Nível de desmaterialização de todos os processos e comunicações (%)</t>
  </si>
  <si>
    <t>OAT23. Trabalhadores com salários cofinanciados pela AT (ETI)</t>
  </si>
  <si>
    <t>OAT10. Trabalhadores que participam em ações de capacitação institucional (%)</t>
  </si>
  <si>
    <t>Execução
30/12/2018</t>
  </si>
  <si>
    <t>EIXO 3</t>
  </si>
  <si>
    <t>EIXO 2</t>
  </si>
  <si>
    <t>EIXO 1</t>
  </si>
  <si>
    <t>Fundo programado</t>
  </si>
  <si>
    <t>Taxa Compromisso
(%)</t>
  </si>
  <si>
    <t>Taxa Execução
(%)</t>
  </si>
  <si>
    <t>EIXO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</si>
</sst>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_ ;\-#,##0.00\ "/>
    <numFmt numFmtId="165" formatCode="_-* #,##0\ _€_-;\-* #,##0\ _€_-;_-* &quot;-&quot;\ _€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thick">
        <color theme="0" tint="-0.499984740745262"/>
      </left>
      <right style="thin">
        <color theme="0" tint="-0.14993743705557422"/>
      </right>
      <top style="thick">
        <color theme="0" tint="-0.499984740745262"/>
      </top>
      <bottom/>
      <diagonal/>
    </border>
    <border>
      <left style="thin">
        <color theme="0" tint="-0.14993743705557422"/>
      </left>
      <right/>
      <top style="thick">
        <color theme="0" tint="-0.499984740745262"/>
      </top>
      <bottom/>
      <diagonal/>
    </border>
    <border>
      <left style="thick">
        <color theme="0" tint="-0.49998474074526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ck">
        <color theme="0" tint="-0.499984740745262"/>
      </right>
      <top style="thick">
        <color theme="0" tint="-0.499984740745262"/>
      </top>
      <bottom/>
      <diagonal/>
    </border>
    <border>
      <left style="thin">
        <color theme="0" tint="-0.14993743705557422"/>
      </left>
      <right style="thick">
        <color theme="0" tint="-0.499984740745262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thick">
        <color theme="0" tint="-0.499984740745262"/>
      </left>
      <right style="thick">
        <color theme="0" tint="-0.499984740745262"/>
      </right>
      <top style="thick">
        <color theme="0" tint="-0.499984740745262"/>
      </top>
      <bottom/>
      <diagonal/>
    </border>
    <border>
      <left style="thick">
        <color theme="0" tint="-0.499984740745262"/>
      </left>
      <right style="thick">
        <color theme="0" tint="-0.499984740745262"/>
      </right>
      <top/>
      <bottom/>
      <diagonal/>
    </border>
    <border>
      <left style="thick">
        <color theme="0" tint="-0.499984740745262"/>
      </left>
      <right style="thick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 style="thin">
        <color theme="0" tint="-0.14993743705557422"/>
      </right>
      <top style="medium">
        <color theme="0" tint="-0.499984740745262"/>
      </top>
      <bottom/>
      <diagonal/>
    </border>
    <border>
      <left style="thin">
        <color theme="0" tint="-0.14993743705557422"/>
      </left>
      <right style="thick">
        <color theme="0" tint="-0.499984740745262"/>
      </right>
      <top style="medium">
        <color theme="0" tint="-0.499984740745262"/>
      </top>
      <bottom/>
      <diagonal/>
    </border>
    <border>
      <left style="thick">
        <color theme="0" tint="-0.499984740745262"/>
      </left>
      <right style="thick">
        <color theme="0" tint="-0.499984740745262"/>
      </right>
      <top/>
      <bottom style="thick">
        <color theme="0" tint="-0.499984740745262"/>
      </bottom>
      <diagonal/>
    </border>
    <border>
      <left style="thick">
        <color theme="0" tint="-0.499984740745262"/>
      </left>
      <right style="thin">
        <color theme="0" tint="-0.14993743705557422"/>
      </right>
      <top/>
      <bottom style="thick">
        <color theme="0" tint="-0.499984740745262"/>
      </bottom>
      <diagonal/>
    </border>
    <border>
      <left style="thin">
        <color theme="0" tint="-0.14993743705557422"/>
      </left>
      <right style="thick">
        <color theme="0" tint="-0.499984740745262"/>
      </right>
      <top/>
      <bottom style="thick">
        <color theme="0" tint="-0.499984740745262"/>
      </bottom>
      <diagonal/>
    </border>
    <border>
      <left style="thick">
        <color theme="0" tint="-0.499984740745262"/>
      </left>
      <right style="thick">
        <color theme="0" tint="-0.499984740745262"/>
      </right>
      <top/>
      <bottom style="medium">
        <color theme="0" tint="-0.499984740745262"/>
      </bottom>
      <diagonal/>
    </border>
    <border>
      <left style="thick">
        <color theme="0" tint="-0.499984740745262"/>
      </left>
      <right style="thin">
        <color theme="0" tint="-0.14993743705557422"/>
      </right>
      <top/>
      <bottom style="medium">
        <color theme="0" tint="-0.499984740745262"/>
      </bottom>
      <diagonal/>
    </border>
    <border>
      <left style="thin">
        <color theme="0" tint="-0.14993743705557422"/>
      </left>
      <right style="thick">
        <color theme="0" tint="-0.499984740745262"/>
      </right>
      <top/>
      <bottom style="medium">
        <color theme="0" tint="-0.499984740745262"/>
      </bottom>
      <diagonal/>
    </border>
    <border>
      <left style="thick">
        <color theme="0" tint="-0.499984740745262"/>
      </left>
      <right style="thick">
        <color theme="0" tint="-0.499984740745262"/>
      </right>
      <top style="medium">
        <color theme="0" tint="-0.499984740745262"/>
      </top>
      <bottom/>
      <diagonal/>
    </border>
    <border>
      <left style="thick">
        <color theme="0" tint="-0.499984740745262"/>
      </left>
      <right style="thin">
        <color theme="0" tint="-0.14993743705557422"/>
      </right>
      <top style="thick">
        <color theme="0" tint="-0.499984740745262"/>
      </top>
      <bottom style="thick">
        <color theme="0" tint="-0.499984740745262"/>
      </bottom>
      <diagonal/>
    </border>
    <border>
      <left style="thin">
        <color theme="0" tint="-0.14993743705557422"/>
      </left>
      <right style="thick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n">
        <color theme="0" tint="-0.14993743705557422"/>
      </left>
      <right style="thick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14993743705557422"/>
      </left>
      <right style="thick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/>
      <right/>
      <top style="thick">
        <color theme="0" tint="-0.499984740745262"/>
      </top>
      <bottom style="thick">
        <color theme="0" tint="-0.499984740745262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/>
      <diagonal/>
    </border>
    <border>
      <left/>
      <right style="thick">
        <color theme="0" tint="-0.499984740745262"/>
      </right>
      <top/>
      <bottom/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  <border>
      <left/>
      <right/>
      <top style="thick">
        <color theme="0" tint="-0.499984740745262"/>
      </top>
      <bottom/>
      <diagonal/>
    </border>
    <border>
      <left/>
      <right/>
      <top/>
      <bottom style="thick">
        <color theme="0" tint="-0.499984740745262"/>
      </bottom>
      <diagonal/>
    </border>
    <border>
      <left style="thick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 style="thick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14993743705557422"/>
      </left>
      <right style="thin">
        <color theme="0" tint="-0.14990691854609822"/>
      </right>
      <top/>
      <bottom/>
      <diagonal/>
    </border>
    <border>
      <left style="thick">
        <color theme="0" tint="-0.499984740745262"/>
      </left>
      <right style="thin">
        <color auto="1"/>
      </right>
      <top style="thick">
        <color theme="0" tint="-0.499984740745262"/>
      </top>
      <bottom/>
      <diagonal/>
    </border>
    <border>
      <left style="thick">
        <color theme="0" tint="-0.499984740745262"/>
      </left>
      <right style="thin">
        <color auto="1"/>
      </right>
      <top/>
      <bottom style="thick">
        <color theme="0" tint="-0.499984740745262"/>
      </bottom>
      <diagonal/>
    </border>
    <border>
      <left style="thin">
        <color auto="1"/>
      </left>
      <right style="thick">
        <color theme="0" tint="-0.499984740745262"/>
      </right>
      <top style="thick">
        <color theme="0" tint="-0.499984740745262"/>
      </top>
      <bottom/>
      <diagonal/>
    </border>
    <border>
      <left style="thin">
        <color auto="1"/>
      </left>
      <right style="thick">
        <color theme="0" tint="-0.499984740745262"/>
      </right>
      <top/>
      <bottom style="thick">
        <color theme="0" tint="-0.499984740745262"/>
      </bottom>
      <diagonal/>
    </border>
    <border>
      <left style="thin">
        <color theme="0" tint="-0.14993743705557422"/>
      </left>
      <right style="thin">
        <color theme="0" tint="-0.14993743705557422"/>
      </right>
      <top style="medium">
        <color theme="0" tint="-0.49998474074526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 style="thick">
        <color theme="0" tint="-0.499984740745262"/>
      </bottom>
      <diagonal/>
    </border>
    <border>
      <left style="thick">
        <color theme="0" tint="-0.499984740745262"/>
      </left>
      <right/>
      <top/>
      <bottom style="thick">
        <color theme="0" tint="-0.499984740745262"/>
      </bottom>
      <diagonal/>
    </border>
    <border>
      <left style="thick">
        <color theme="0" tint="-0.499984740745262"/>
      </left>
      <right/>
      <top style="thick">
        <color theme="0" tint="-0.499984740745262"/>
      </top>
      <bottom/>
      <diagonal/>
    </border>
    <border>
      <left style="thick">
        <color theme="0" tint="-0.499984740745262"/>
      </left>
      <right style="thin">
        <color auto="1"/>
      </right>
      <top/>
      <bottom/>
      <diagonal/>
    </border>
    <border>
      <left style="thin">
        <color auto="1"/>
      </left>
      <right style="thick">
        <color theme="0" tint="-0.499984740745262"/>
      </right>
      <top/>
      <bottom/>
      <diagonal/>
    </border>
    <border>
      <left style="thick">
        <color theme="0" tint="-0.499984740745262"/>
      </left>
      <right/>
      <top style="thick">
        <color theme="0" tint="-0.499984740745262"/>
      </top>
      <bottom style="thick">
        <color theme="0" tint="-0.499984740745262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78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44" fontId="0" fillId="0" borderId="10" xfId="1" applyFont="1" applyBorder="1" applyAlignment="1">
      <alignment horizontal="left" vertical="center" wrapText="1"/>
    </xf>
    <xf numFmtId="44" fontId="0" fillId="0" borderId="5" xfId="1" applyFont="1" applyBorder="1" applyAlignment="1">
      <alignment horizontal="left" vertical="center" wrapText="1"/>
    </xf>
    <xf numFmtId="44" fontId="0" fillId="0" borderId="21" xfId="1" applyFont="1" applyBorder="1" applyAlignment="1">
      <alignment horizontal="left" vertical="center" wrapText="1"/>
    </xf>
    <xf numFmtId="2" fontId="0" fillId="0" borderId="0" xfId="0" applyNumberFormat="1"/>
    <xf numFmtId="0" fontId="0" fillId="0" borderId="10" xfId="0" applyNumberForma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44" fontId="0" fillId="0" borderId="0" xfId="1" applyFont="1"/>
    <xf numFmtId="0" fontId="0" fillId="0" borderId="10" xfId="0" applyNumberFormat="1" applyBorder="1" applyAlignment="1">
      <alignment horizontal="center" vertical="center"/>
    </xf>
    <xf numFmtId="49" fontId="0" fillId="0" borderId="22" xfId="0" applyNumberFormat="1" applyBorder="1" applyAlignment="1">
      <alignment vertical="center" wrapText="1"/>
    </xf>
    <xf numFmtId="49" fontId="0" fillId="0" borderId="23" xfId="0" applyNumberFormat="1" applyBorder="1" applyAlignment="1">
      <alignment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left" vertical="center" wrapText="1"/>
    </xf>
    <xf numFmtId="44" fontId="0" fillId="0" borderId="0" xfId="0" applyNumberFormat="1"/>
    <xf numFmtId="10" fontId="0" fillId="0" borderId="0" xfId="2" applyNumberFormat="1" applyFont="1"/>
    <xf numFmtId="44" fontId="0" fillId="0" borderId="0" xfId="0" applyNumberFormat="1" applyAlignment="1">
      <alignment vertical="center" wrapText="1"/>
    </xf>
    <xf numFmtId="0" fontId="1" fillId="0" borderId="25" xfId="0" applyFont="1" applyBorder="1"/>
    <xf numFmtId="0" fontId="0" fillId="0" borderId="25" xfId="0" applyBorder="1" applyAlignment="1">
      <alignment horizontal="center"/>
    </xf>
    <xf numFmtId="0" fontId="0" fillId="0" borderId="25" xfId="0" applyBorder="1"/>
    <xf numFmtId="4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4" fontId="0" fillId="0" borderId="8" xfId="1" applyFont="1" applyBorder="1" applyAlignment="1">
      <alignment horizontal="center" vertical="center" wrapText="1"/>
    </xf>
    <xf numFmtId="0" fontId="0" fillId="0" borderId="10" xfId="1" applyNumberFormat="1" applyFont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left" vertical="center" wrapText="1"/>
    </xf>
    <xf numFmtId="164" fontId="0" fillId="0" borderId="31" xfId="1" applyNumberFormat="1" applyFont="1" applyFill="1" applyBorder="1" applyAlignment="1">
      <alignment horizontal="left" vertical="center" wrapText="1"/>
    </xf>
    <xf numFmtId="0" fontId="3" fillId="2" borderId="32" xfId="0" applyFont="1" applyFill="1" applyBorder="1" applyAlignment="1">
      <alignment horizontal="center" vertical="center" wrapText="1"/>
    </xf>
    <xf numFmtId="3" fontId="0" fillId="0" borderId="35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164" fontId="0" fillId="0" borderId="10" xfId="1" applyNumberFormat="1" applyFont="1" applyFill="1" applyBorder="1" applyAlignment="1">
      <alignment horizontal="left" vertical="center" wrapText="1"/>
    </xf>
    <xf numFmtId="3" fontId="0" fillId="0" borderId="31" xfId="0" applyNumberFormat="1" applyBorder="1" applyAlignment="1">
      <alignment horizontal="center" vertical="center" wrapText="1"/>
    </xf>
    <xf numFmtId="3" fontId="0" fillId="0" borderId="10" xfId="1" applyNumberFormat="1" applyFont="1" applyBorder="1" applyAlignment="1">
      <alignment horizontal="center" vertical="center" wrapText="1"/>
    </xf>
    <xf numFmtId="0" fontId="0" fillId="0" borderId="8" xfId="0" applyNumberFormat="1" applyBorder="1" applyAlignment="1">
      <alignment horizontal="center" vertical="center" wrapText="1"/>
    </xf>
    <xf numFmtId="44" fontId="0" fillId="0" borderId="8" xfId="1" applyFont="1" applyBorder="1" applyAlignment="1">
      <alignment horizontal="center" vertical="center" wrapText="1"/>
    </xf>
    <xf numFmtId="44" fontId="0" fillId="0" borderId="8" xfId="1" applyFont="1" applyBorder="1" applyAlignment="1">
      <alignment horizontal="left" vertical="center" wrapText="1"/>
    </xf>
    <xf numFmtId="0" fontId="0" fillId="0" borderId="5" xfId="0" applyNumberFormat="1" applyBorder="1" applyAlignment="1">
      <alignment horizontal="left" vertical="center" wrapText="1"/>
    </xf>
    <xf numFmtId="164" fontId="0" fillId="0" borderId="8" xfId="1" applyNumberFormat="1" applyFont="1" applyFill="1" applyBorder="1" applyAlignment="1">
      <alignment horizontal="left" vertical="center" wrapText="1"/>
    </xf>
    <xf numFmtId="49" fontId="0" fillId="0" borderId="40" xfId="0" applyNumberFormat="1" applyBorder="1" applyAlignment="1">
      <alignment vertical="center" wrapText="1"/>
    </xf>
    <xf numFmtId="49" fontId="0" fillId="0" borderId="20" xfId="0" applyNumberFormat="1" applyBorder="1" applyAlignment="1">
      <alignment vertical="center" wrapText="1"/>
    </xf>
    <xf numFmtId="165" fontId="0" fillId="0" borderId="13" xfId="1" applyNumberFormat="1" applyFont="1" applyBorder="1" applyAlignment="1">
      <alignment vertical="center" wrapText="1"/>
    </xf>
    <xf numFmtId="49" fontId="0" fillId="0" borderId="41" xfId="0" applyNumberFormat="1" applyBorder="1" applyAlignment="1">
      <alignment vertical="center" wrapText="1"/>
    </xf>
    <xf numFmtId="49" fontId="0" fillId="0" borderId="42" xfId="0" applyNumberFormat="1" applyBorder="1" applyAlignment="1">
      <alignment vertical="center" wrapText="1"/>
    </xf>
    <xf numFmtId="165" fontId="0" fillId="0" borderId="10" xfId="1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vertical="center" wrapText="1"/>
    </xf>
    <xf numFmtId="0" fontId="0" fillId="0" borderId="10" xfId="0" applyNumberFormat="1" applyBorder="1" applyAlignment="1">
      <alignment horizontal="right"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0" borderId="22" xfId="0" applyNumberFormat="1" applyBorder="1" applyAlignment="1">
      <alignment horizontal="left" vertical="center" wrapText="1"/>
    </xf>
    <xf numFmtId="49" fontId="0" fillId="0" borderId="23" xfId="0" applyNumberFormat="1" applyBorder="1" applyAlignment="1">
      <alignment horizontal="left" vertical="center" wrapText="1"/>
    </xf>
    <xf numFmtId="0" fontId="0" fillId="0" borderId="8" xfId="0" applyNumberForma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3" fontId="0" fillId="0" borderId="8" xfId="1" applyNumberFormat="1" applyFont="1" applyBorder="1" applyAlignment="1">
      <alignment horizontal="center" vertical="center" wrapText="1"/>
    </xf>
    <xf numFmtId="0" fontId="0" fillId="0" borderId="38" xfId="0" applyNumberFormat="1" applyBorder="1" applyAlignment="1">
      <alignment horizontal="center" vertical="center" wrapText="1"/>
    </xf>
    <xf numFmtId="0" fontId="0" fillId="0" borderId="46" xfId="0" applyNumberFormat="1" applyBorder="1" applyAlignment="1">
      <alignment horizontal="center" vertical="center" wrapText="1"/>
    </xf>
    <xf numFmtId="0" fontId="0" fillId="0" borderId="39" xfId="0" applyNumberFormat="1" applyBorder="1" applyAlignment="1">
      <alignment horizontal="center" vertical="center" wrapText="1"/>
    </xf>
    <xf numFmtId="44" fontId="0" fillId="0" borderId="8" xfId="1" applyFont="1" applyBorder="1" applyAlignment="1">
      <alignment horizontal="center" vertical="center" wrapText="1"/>
    </xf>
    <xf numFmtId="44" fontId="0" fillId="0" borderId="9" xfId="1" applyFont="1" applyBorder="1" applyAlignment="1">
      <alignment horizontal="center" vertical="center" wrapText="1"/>
    </xf>
    <xf numFmtId="44" fontId="0" fillId="0" borderId="13" xfId="1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8" xfId="1" applyNumberFormat="1" applyFont="1" applyBorder="1" applyAlignment="1">
      <alignment horizontal="center" vertical="center" wrapText="1"/>
    </xf>
    <xf numFmtId="0" fontId="0" fillId="0" borderId="9" xfId="1" applyNumberFormat="1" applyFont="1" applyBorder="1" applyAlignment="1">
      <alignment horizontal="center" vertical="center" wrapText="1"/>
    </xf>
    <xf numFmtId="0" fontId="0" fillId="0" borderId="13" xfId="1" applyNumberFormat="1" applyFont="1" applyBorder="1" applyAlignment="1">
      <alignment horizontal="center" vertical="center" wrapText="1"/>
    </xf>
    <xf numFmtId="0" fontId="0" fillId="0" borderId="8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164" fontId="0" fillId="0" borderId="8" xfId="1" applyNumberFormat="1" applyFont="1" applyFill="1" applyBorder="1" applyAlignment="1">
      <alignment horizontal="left" vertical="center" wrapText="1"/>
    </xf>
    <xf numFmtId="164" fontId="0" fillId="0" borderId="13" xfId="1" applyNumberFormat="1" applyFont="1" applyFill="1" applyBorder="1" applyAlignment="1">
      <alignment horizontal="left" vertical="center" wrapText="1"/>
    </xf>
    <xf numFmtId="3" fontId="0" fillId="0" borderId="13" xfId="1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44" xfId="0" applyNumberForma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49" fontId="0" fillId="0" borderId="31" xfId="0" applyNumberFormat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 wrapText="1"/>
    </xf>
    <xf numFmtId="49" fontId="0" fillId="0" borderId="43" xfId="0" applyNumberFormat="1" applyBorder="1" applyAlignment="1">
      <alignment horizontal="center" vertical="center" wrapText="1"/>
    </xf>
    <xf numFmtId="49" fontId="0" fillId="0" borderId="28" xfId="0" applyNumberFormat="1" applyBorder="1" applyAlignment="1">
      <alignment horizontal="center" vertical="center" wrapText="1"/>
    </xf>
    <xf numFmtId="0" fontId="0" fillId="0" borderId="8" xfId="0" applyNumberFormat="1" applyBorder="1" applyAlignment="1">
      <alignment horizontal="left" vertical="center" wrapText="1"/>
    </xf>
    <xf numFmtId="0" fontId="0" fillId="0" borderId="9" xfId="0" applyNumberFormat="1" applyBorder="1" applyAlignment="1">
      <alignment horizontal="left" vertical="center" wrapText="1"/>
    </xf>
    <xf numFmtId="0" fontId="0" fillId="0" borderId="13" xfId="0" applyNumberFormat="1" applyBorder="1" applyAlignment="1">
      <alignment horizontal="left" vertical="center" wrapText="1"/>
    </xf>
    <xf numFmtId="165" fontId="0" fillId="0" borderId="8" xfId="1" applyNumberFormat="1" applyFont="1" applyBorder="1" applyAlignment="1">
      <alignment horizontal="center" vertical="center" wrapText="1"/>
    </xf>
    <xf numFmtId="165" fontId="0" fillId="0" borderId="13" xfId="1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vertical="center" wrapText="1"/>
    </xf>
    <xf numFmtId="49" fontId="0" fillId="0" borderId="18" xfId="0" applyNumberFormat="1" applyBorder="1" applyAlignment="1">
      <alignment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vertical="center" wrapText="1"/>
    </xf>
    <xf numFmtId="44" fontId="6" fillId="2" borderId="7" xfId="1" applyFont="1" applyFill="1" applyBorder="1" applyAlignment="1">
      <alignment horizontal="center"/>
    </xf>
    <xf numFmtId="44" fontId="6" fillId="2" borderId="33" xfId="1" applyFont="1" applyFill="1" applyBorder="1" applyAlignment="1">
      <alignment horizontal="center"/>
    </xf>
    <xf numFmtId="44" fontId="6" fillId="2" borderId="34" xfId="1" applyFont="1" applyFill="1" applyBorder="1" applyAlignment="1">
      <alignment horizontal="center"/>
    </xf>
    <xf numFmtId="49" fontId="0" fillId="0" borderId="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8" xfId="0" applyNumberFormat="1" applyBorder="1" applyAlignment="1">
      <alignment horizontal="left" vertical="center" wrapText="1"/>
    </xf>
    <xf numFmtId="49" fontId="0" fillId="0" borderId="16" xfId="0" applyNumberFormat="1" applyBorder="1" applyAlignment="1">
      <alignment horizontal="left" vertical="center" wrapText="1"/>
    </xf>
    <xf numFmtId="49" fontId="0" fillId="0" borderId="4" xfId="0" applyNumberFormat="1" applyBorder="1" applyAlignment="1">
      <alignment horizontal="left" vertical="center" wrapText="1"/>
    </xf>
    <xf numFmtId="49" fontId="0" fillId="0" borderId="15" xfId="0" applyNumberForma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44" fontId="0" fillId="0" borderId="8" xfId="1" applyFont="1" applyBorder="1" applyAlignment="1">
      <alignment horizontal="left" vertical="center" wrapText="1"/>
    </xf>
    <xf numFmtId="44" fontId="0" fillId="0" borderId="13" xfId="1" applyFont="1" applyBorder="1" applyAlignment="1">
      <alignment horizontal="left" vertical="center" wrapText="1"/>
    </xf>
    <xf numFmtId="49" fontId="0" fillId="0" borderId="15" xfId="0" applyNumberFormat="1" applyBorder="1" applyAlignment="1">
      <alignment vertical="center" wrapText="1"/>
    </xf>
    <xf numFmtId="0" fontId="0" fillId="0" borderId="16" xfId="0" applyNumberFormat="1" applyBorder="1" applyAlignment="1">
      <alignment horizontal="center" vertical="center" wrapText="1"/>
    </xf>
    <xf numFmtId="44" fontId="0" fillId="0" borderId="16" xfId="1" applyFont="1" applyBorder="1" applyAlignment="1">
      <alignment horizontal="center" vertical="center" wrapText="1"/>
    </xf>
    <xf numFmtId="44" fontId="0" fillId="0" borderId="19" xfId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vertical="center" wrapText="1"/>
    </xf>
    <xf numFmtId="49" fontId="0" fillId="0" borderId="13" xfId="0" applyNumberFormat="1" applyBorder="1" applyAlignment="1">
      <alignment vertical="center" wrapText="1"/>
    </xf>
    <xf numFmtId="49" fontId="0" fillId="0" borderId="9" xfId="0" applyNumberFormat="1" applyBorder="1" applyAlignment="1">
      <alignment horizontal="left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0" fontId="0" fillId="0" borderId="5" xfId="0" applyNumberFormat="1" applyBorder="1" applyAlignment="1">
      <alignment horizontal="left" vertical="center" wrapText="1"/>
    </xf>
    <xf numFmtId="0" fontId="0" fillId="0" borderId="15" xfId="0" applyNumberFormat="1" applyBorder="1" applyAlignment="1">
      <alignment horizontal="left" vertical="center" wrapText="1"/>
    </xf>
    <xf numFmtId="0" fontId="0" fillId="0" borderId="16" xfId="0" applyNumberFormat="1" applyBorder="1" applyAlignment="1">
      <alignment horizontal="left" vertical="center" wrapText="1"/>
    </xf>
    <xf numFmtId="0" fontId="0" fillId="0" borderId="19" xfId="0" applyNumberFormat="1" applyBorder="1" applyAlignment="1">
      <alignment horizontal="left" vertical="center" wrapText="1"/>
    </xf>
    <xf numFmtId="44" fontId="0" fillId="0" borderId="9" xfId="1" applyFont="1" applyBorder="1" applyAlignment="1">
      <alignment horizontal="left" vertical="center" wrapText="1"/>
    </xf>
    <xf numFmtId="164" fontId="0" fillId="0" borderId="9" xfId="1" applyNumberFormat="1" applyFont="1" applyFill="1" applyBorder="1" applyAlignment="1">
      <alignment horizontal="left" vertical="center" wrapText="1"/>
    </xf>
    <xf numFmtId="3" fontId="0" fillId="0" borderId="9" xfId="1" applyNumberFormat="1" applyFont="1" applyBorder="1" applyAlignment="1">
      <alignment horizontal="center" vertical="center" wrapText="1"/>
    </xf>
    <xf numFmtId="0" fontId="0" fillId="3" borderId="10" xfId="0" applyNumberFormat="1" applyFill="1" applyBorder="1" applyAlignment="1">
      <alignment horizontal="center" vertical="center" wrapText="1"/>
    </xf>
    <xf numFmtId="44" fontId="0" fillId="3" borderId="10" xfId="1" applyFont="1" applyFill="1" applyBorder="1" applyAlignment="1">
      <alignment horizontal="center" vertical="center" wrapText="1"/>
    </xf>
    <xf numFmtId="0" fontId="0" fillId="3" borderId="10" xfId="1" applyNumberFormat="1" applyFont="1" applyFill="1" applyBorder="1" applyAlignment="1">
      <alignment horizontal="center" vertical="center" wrapText="1"/>
    </xf>
    <xf numFmtId="164" fontId="0" fillId="3" borderId="10" xfId="1" applyNumberFormat="1" applyFont="1" applyFill="1" applyBorder="1" applyAlignment="1">
      <alignment horizontal="left" vertical="center" wrapText="1"/>
    </xf>
    <xf numFmtId="3" fontId="0" fillId="3" borderId="10" xfId="1" applyNumberFormat="1" applyFont="1" applyFill="1" applyBorder="1" applyAlignment="1">
      <alignment horizontal="center" vertical="center" wrapText="1"/>
    </xf>
    <xf numFmtId="44" fontId="0" fillId="3" borderId="10" xfId="1" applyFont="1" applyFill="1" applyBorder="1" applyAlignment="1">
      <alignment horizontal="left" vertical="center" wrapText="1"/>
    </xf>
    <xf numFmtId="49" fontId="1" fillId="3" borderId="47" xfId="0" applyNumberFormat="1" applyFont="1" applyFill="1" applyBorder="1" applyAlignment="1">
      <alignment horizontal="left" vertical="center" wrapText="1"/>
    </xf>
    <xf numFmtId="49" fontId="1" fillId="3" borderId="25" xfId="0" applyNumberFormat="1" applyFont="1" applyFill="1" applyBorder="1" applyAlignment="1">
      <alignment horizontal="left" vertical="center" wrapText="1"/>
    </xf>
    <xf numFmtId="49" fontId="1" fillId="3" borderId="24" xfId="0" applyNumberFormat="1" applyFont="1" applyFill="1" applyBorder="1" applyAlignment="1">
      <alignment horizontal="left" vertical="center" wrapText="1"/>
    </xf>
    <xf numFmtId="0" fontId="0" fillId="3" borderId="8" xfId="0" applyNumberFormat="1" applyFill="1" applyBorder="1" applyAlignment="1">
      <alignment horizontal="center" vertical="center" wrapText="1"/>
    </xf>
    <xf numFmtId="0" fontId="0" fillId="3" borderId="9" xfId="0" applyNumberFormat="1" applyFill="1" applyBorder="1" applyAlignment="1">
      <alignment horizontal="center" vertical="center" wrapText="1"/>
    </xf>
    <xf numFmtId="0" fontId="0" fillId="3" borderId="13" xfId="0" applyNumberFormat="1" applyFill="1" applyBorder="1" applyAlignment="1">
      <alignment horizontal="center" vertical="center" wrapText="1"/>
    </xf>
    <xf numFmtId="44" fontId="0" fillId="3" borderId="8" xfId="1" applyFont="1" applyFill="1" applyBorder="1" applyAlignment="1">
      <alignment horizontal="center" vertical="center" wrapText="1"/>
    </xf>
    <xf numFmtId="44" fontId="0" fillId="3" borderId="9" xfId="1" applyFont="1" applyFill="1" applyBorder="1" applyAlignment="1">
      <alignment horizontal="center" vertical="center" wrapText="1"/>
    </xf>
    <xf numFmtId="44" fontId="0" fillId="3" borderId="13" xfId="1" applyFont="1" applyFill="1" applyBorder="1" applyAlignment="1">
      <alignment horizontal="center" vertical="center" wrapText="1"/>
    </xf>
    <xf numFmtId="44" fontId="0" fillId="3" borderId="9" xfId="1" applyFont="1" applyFill="1" applyBorder="1" applyAlignment="1">
      <alignment horizontal="left" vertical="center" wrapText="1"/>
    </xf>
    <xf numFmtId="44" fontId="0" fillId="3" borderId="9" xfId="1" applyFont="1" applyFill="1" applyBorder="1" applyAlignment="1">
      <alignment vertical="center" wrapText="1"/>
    </xf>
    <xf numFmtId="44" fontId="0" fillId="3" borderId="13" xfId="1" applyFont="1" applyFill="1" applyBorder="1" applyAlignment="1">
      <alignment vertical="center" wrapText="1"/>
    </xf>
    <xf numFmtId="44" fontId="0" fillId="3" borderId="10" xfId="0" applyNumberFormat="1" applyFill="1" applyBorder="1" applyAlignment="1">
      <alignment horizontal="center" vertical="center" wrapText="1"/>
    </xf>
    <xf numFmtId="2" fontId="0" fillId="3" borderId="8" xfId="0" applyNumberFormat="1" applyFill="1" applyBorder="1" applyAlignment="1">
      <alignment horizontal="center" vertical="center" wrapText="1"/>
    </xf>
    <xf numFmtId="2" fontId="0" fillId="3" borderId="9" xfId="0" applyNumberFormat="1" applyFill="1" applyBorder="1" applyAlignment="1">
      <alignment horizontal="center" vertical="center" wrapText="1"/>
    </xf>
    <xf numFmtId="2" fontId="0" fillId="3" borderId="13" xfId="0" applyNumberFormat="1" applyFill="1" applyBorder="1" applyAlignment="1">
      <alignment horizontal="center" vertical="center" wrapText="1"/>
    </xf>
    <xf numFmtId="9" fontId="0" fillId="3" borderId="10" xfId="2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44" fontId="0" fillId="0" borderId="0" xfId="1" applyFont="1" applyAlignment="1">
      <alignment horizontal="center"/>
    </xf>
    <xf numFmtId="10" fontId="0" fillId="0" borderId="0" xfId="2" applyNumberFormat="1" applyFont="1" applyAlignment="1">
      <alignment horizontal="center"/>
    </xf>
    <xf numFmtId="9" fontId="0" fillId="3" borderId="10" xfId="2" applyNumberFormat="1" applyFont="1" applyFill="1" applyBorder="1" applyAlignment="1">
      <alignment horizontal="center" vertical="center" wrapText="1"/>
    </xf>
    <xf numFmtId="9" fontId="0" fillId="0" borderId="8" xfId="2" applyFont="1" applyFill="1" applyBorder="1" applyAlignment="1">
      <alignment horizontal="center" vertical="center" wrapText="1"/>
    </xf>
    <xf numFmtId="9" fontId="0" fillId="0" borderId="13" xfId="2" applyFont="1" applyFill="1" applyBorder="1" applyAlignment="1">
      <alignment horizontal="center" vertical="center" wrapText="1"/>
    </xf>
    <xf numFmtId="9" fontId="0" fillId="0" borderId="10" xfId="2" applyFont="1" applyFill="1" applyBorder="1" applyAlignment="1">
      <alignment horizontal="center" vertical="center" wrapText="1"/>
    </xf>
    <xf numFmtId="9" fontId="0" fillId="0" borderId="10" xfId="2" applyFont="1" applyBorder="1" applyAlignment="1">
      <alignment horizontal="center" vertical="center" wrapText="1"/>
    </xf>
    <xf numFmtId="9" fontId="0" fillId="0" borderId="9" xfId="2" applyFont="1" applyFill="1" applyBorder="1" applyAlignment="1">
      <alignment horizontal="center" vertical="center" wrapText="1"/>
    </xf>
    <xf numFmtId="9" fontId="0" fillId="0" borderId="8" xfId="2" applyFont="1" applyBorder="1" applyAlignment="1">
      <alignment horizontal="center" vertical="center" wrapText="1"/>
    </xf>
    <xf numFmtId="9" fontId="0" fillId="0" borderId="9" xfId="2" applyFont="1" applyBorder="1" applyAlignment="1">
      <alignment horizontal="center" vertical="center" wrapText="1"/>
    </xf>
    <xf numFmtId="9" fontId="0" fillId="0" borderId="13" xfId="2" applyFont="1" applyBorder="1" applyAlignment="1">
      <alignment horizontal="center" vertical="center" wrapText="1"/>
    </xf>
    <xf numFmtId="9" fontId="1" fillId="0" borderId="10" xfId="2" applyFont="1" applyBorder="1" applyAlignment="1">
      <alignment horizontal="center" vertical="center"/>
    </xf>
    <xf numFmtId="0" fontId="8" fillId="0" borderId="0" xfId="0" applyFont="1" applyAlignment="1">
      <alignment horizontal="center"/>
    </xf>
  </cellXfs>
  <cellStyles count="3">
    <cellStyle name="Moeda" xfId="1" builtinId="4"/>
    <cellStyle name="Normal" xfId="0" builtinId="0"/>
    <cellStyle name="Percentagem" xfId="2" builtinId="5"/>
  </cellStyles>
  <dxfs count="0"/>
  <tableStyles count="0" defaultTableStyle="TableStyleMedium2" defaultPivotStyle="PivotStyleLight16"/>
  <colors>
    <mruColors>
      <color rgb="FFFFFFCC"/>
      <color rgb="FFFFCC66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GC/AMSI/Rede%20M&amp;A/Avalia&#231;&#227;o%2010_Avalia&#231;&#227;o%20intercalar/Vers&#227;o%20Final%20Especifica&#231;&#245;es%20T&#233;cnicas/Quadro%201-%20Matriz%20PO_SEUR_Eixo_OI_TipoAvalia&#231;&#227;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pologia Intervenção"/>
      <sheetName val="PO TEMÁTICOS"/>
      <sheetName val="Opções_resposta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D5FAC-B05D-4348-8E50-BDBB7AEC880D}">
  <sheetPr>
    <pageSetUpPr fitToPage="1"/>
  </sheetPr>
  <dimension ref="A1:W35"/>
  <sheetViews>
    <sheetView showGridLines="0" tabSelected="1" zoomScale="85" zoomScaleNormal="85" workbookViewId="0">
      <pane xSplit="5" ySplit="4" topLeftCell="H29" activePane="bottomRight" state="frozen"/>
      <selection pane="topRight" activeCell="E1" sqref="E1"/>
      <selection pane="bottomLeft" activeCell="A7" sqref="A7"/>
      <selection pane="bottomRight" activeCell="H1" sqref="H1:H1048576"/>
    </sheetView>
  </sheetViews>
  <sheetFormatPr defaultRowHeight="15" x14ac:dyDescent="0.25"/>
  <cols>
    <col min="1" max="1" width="5" style="10" customWidth="1"/>
    <col min="2" max="3" width="21.85546875" style="9" customWidth="1"/>
    <col min="4" max="4" width="6.85546875" style="2" customWidth="1"/>
    <col min="5" max="6" width="32.42578125" customWidth="1"/>
    <col min="7" max="7" width="30" customWidth="1"/>
    <col min="8" max="8" width="20.28515625" customWidth="1"/>
    <col min="9" max="9" width="17.5703125" customWidth="1"/>
    <col min="10" max="10" width="20.5703125" customWidth="1"/>
    <col min="11" max="11" width="12.5703125" customWidth="1"/>
    <col min="12" max="12" width="16.140625" customWidth="1"/>
    <col min="13" max="13" width="19.140625" customWidth="1"/>
    <col min="14" max="16" width="20.7109375" customWidth="1"/>
    <col min="17" max="17" width="16.28515625" style="2" customWidth="1"/>
    <col min="18" max="18" width="25.5703125" customWidth="1"/>
    <col min="19" max="19" width="14.42578125" customWidth="1"/>
    <col min="20" max="20" width="12.85546875" customWidth="1"/>
    <col min="21" max="21" width="25" customWidth="1"/>
    <col min="22" max="22" width="14.28515625" customWidth="1"/>
    <col min="23" max="23" width="15.85546875" bestFit="1" customWidth="1"/>
  </cols>
  <sheetData>
    <row r="1" spans="1:23" x14ac:dyDescent="0.25">
      <c r="J1" s="18"/>
      <c r="K1" s="18"/>
      <c r="L1" s="18"/>
      <c r="M1" s="18"/>
      <c r="N1" s="18"/>
      <c r="O1" s="18"/>
      <c r="P1" s="18"/>
      <c r="Q1" s="164"/>
      <c r="R1" s="18"/>
      <c r="S1" s="18"/>
      <c r="T1" s="18"/>
      <c r="U1" s="18"/>
      <c r="V1" s="18"/>
    </row>
    <row r="2" spans="1:23" ht="24" customHeight="1" thickBot="1" x14ac:dyDescent="0.35">
      <c r="A2" s="8" t="s">
        <v>66</v>
      </c>
    </row>
    <row r="3" spans="1:23" ht="18.95" customHeight="1" thickBot="1" x14ac:dyDescent="0.3">
      <c r="H3" s="18"/>
      <c r="I3" s="18"/>
      <c r="J3" s="21"/>
      <c r="K3" s="21"/>
      <c r="L3" s="18"/>
      <c r="M3" s="21"/>
      <c r="N3" s="21"/>
      <c r="O3" s="21"/>
      <c r="P3" s="21"/>
      <c r="Q3" s="165"/>
      <c r="R3" s="109" t="s">
        <v>73</v>
      </c>
      <c r="S3" s="110"/>
      <c r="T3" s="111"/>
      <c r="U3" s="109" t="s">
        <v>71</v>
      </c>
      <c r="V3" s="111"/>
    </row>
    <row r="4" spans="1:23" s="1" customFormat="1" ht="32.1" customHeight="1" thickTop="1" thickBot="1" x14ac:dyDescent="0.3">
      <c r="A4" s="11" t="s">
        <v>6</v>
      </c>
      <c r="B4" s="4" t="s">
        <v>7</v>
      </c>
      <c r="C4" s="5" t="s">
        <v>8</v>
      </c>
      <c r="D4" s="3" t="s">
        <v>1</v>
      </c>
      <c r="E4" s="5" t="s">
        <v>0</v>
      </c>
      <c r="F4" s="5" t="s">
        <v>9</v>
      </c>
      <c r="G4" s="25" t="s">
        <v>3</v>
      </c>
      <c r="H4" s="7" t="s">
        <v>124</v>
      </c>
      <c r="I4" s="7" t="s">
        <v>2</v>
      </c>
      <c r="J4" s="7" t="s">
        <v>45</v>
      </c>
      <c r="K4" s="7" t="s">
        <v>70</v>
      </c>
      <c r="L4" s="7" t="s">
        <v>67</v>
      </c>
      <c r="M4" s="6" t="s">
        <v>68</v>
      </c>
      <c r="N4" s="6" t="s">
        <v>69</v>
      </c>
      <c r="O4" s="6" t="s">
        <v>125</v>
      </c>
      <c r="P4" s="6" t="s">
        <v>126</v>
      </c>
      <c r="Q4" s="6" t="s">
        <v>46</v>
      </c>
      <c r="R4" s="41" t="s">
        <v>76</v>
      </c>
      <c r="S4" s="43" t="s">
        <v>77</v>
      </c>
      <c r="T4" s="43" t="s">
        <v>78</v>
      </c>
      <c r="U4" s="41" t="s">
        <v>76</v>
      </c>
      <c r="V4" s="7" t="s">
        <v>120</v>
      </c>
    </row>
    <row r="5" spans="1:23" s="1" customFormat="1" ht="33" customHeight="1" thickTop="1" thickBot="1" x14ac:dyDescent="0.3">
      <c r="A5" s="147" t="s">
        <v>123</v>
      </c>
      <c r="B5" s="148"/>
      <c r="C5" s="148"/>
      <c r="D5" s="148"/>
      <c r="E5" s="148"/>
      <c r="F5" s="148"/>
      <c r="G5" s="149"/>
      <c r="H5" s="159">
        <v>757000000</v>
      </c>
      <c r="I5" s="141"/>
      <c r="J5" s="142"/>
      <c r="K5" s="143"/>
      <c r="L5" s="141"/>
      <c r="M5" s="142">
        <f>SUM(M6:M11)</f>
        <v>347150819.71999997</v>
      </c>
      <c r="N5" s="142">
        <f>SUM(N6:N11)</f>
        <v>72628067.230000004</v>
      </c>
      <c r="O5" s="167">
        <f>M5/H5</f>
        <v>0.45858760861294579</v>
      </c>
      <c r="P5" s="167">
        <f>N5/H5</f>
        <v>9.5941964636723914E-2</v>
      </c>
      <c r="Q5" s="163">
        <f>N5/M5</f>
        <v>0.2092118557823926</v>
      </c>
      <c r="R5" s="144"/>
      <c r="S5" s="145"/>
      <c r="T5" s="141"/>
      <c r="U5" s="146"/>
      <c r="V5" s="141"/>
    </row>
    <row r="6" spans="1:23" s="1" customFormat="1" ht="92.1" customHeight="1" thickTop="1" thickBot="1" x14ac:dyDescent="0.3">
      <c r="A6" s="89">
        <v>1</v>
      </c>
      <c r="B6" s="93" t="s">
        <v>49</v>
      </c>
      <c r="C6" s="89" t="s">
        <v>51</v>
      </c>
      <c r="D6" s="114" t="s">
        <v>50</v>
      </c>
      <c r="E6" s="112" t="s">
        <v>48</v>
      </c>
      <c r="F6" s="116" t="s">
        <v>52</v>
      </c>
      <c r="G6" s="116" t="s">
        <v>53</v>
      </c>
      <c r="H6" s="160"/>
      <c r="I6" s="80">
        <v>6</v>
      </c>
      <c r="J6" s="71">
        <v>152000000</v>
      </c>
      <c r="K6" s="77">
        <v>4</v>
      </c>
      <c r="L6" s="80">
        <v>10</v>
      </c>
      <c r="M6" s="71">
        <v>58926214.640000001</v>
      </c>
      <c r="N6" s="71">
        <v>36213886.810000002</v>
      </c>
      <c r="O6" s="153"/>
      <c r="P6" s="153"/>
      <c r="Q6" s="168">
        <f>N6/M6</f>
        <v>0.6145632640963411</v>
      </c>
      <c r="R6" s="26" t="s">
        <v>74</v>
      </c>
      <c r="S6" s="19" t="s">
        <v>75</v>
      </c>
      <c r="T6" s="19">
        <v>0</v>
      </c>
      <c r="U6" s="26" t="s">
        <v>82</v>
      </c>
      <c r="V6" s="19">
        <v>791.7</v>
      </c>
      <c r="W6" s="44"/>
    </row>
    <row r="7" spans="1:23" s="1" customFormat="1" ht="69.599999999999994" customHeight="1" thickTop="1" thickBot="1" x14ac:dyDescent="0.3">
      <c r="A7" s="90"/>
      <c r="B7" s="95"/>
      <c r="C7" s="90"/>
      <c r="D7" s="115"/>
      <c r="E7" s="113"/>
      <c r="F7" s="117"/>
      <c r="G7" s="117"/>
      <c r="H7" s="161"/>
      <c r="I7" s="82"/>
      <c r="J7" s="73"/>
      <c r="K7" s="79"/>
      <c r="L7" s="82"/>
      <c r="M7" s="73"/>
      <c r="N7" s="73"/>
      <c r="O7" s="154"/>
      <c r="P7" s="154"/>
      <c r="Q7" s="169"/>
      <c r="R7" s="46" t="s">
        <v>79</v>
      </c>
      <c r="S7" s="40" t="s">
        <v>80</v>
      </c>
      <c r="T7" s="19">
        <v>0</v>
      </c>
      <c r="U7" s="26" t="s">
        <v>81</v>
      </c>
      <c r="V7" s="19">
        <v>26.6</v>
      </c>
      <c r="W7" s="45"/>
    </row>
    <row r="8" spans="1:23" s="1" customFormat="1" ht="80.25" customHeight="1" thickTop="1" thickBot="1" x14ac:dyDescent="0.3">
      <c r="A8" s="90"/>
      <c r="B8" s="95"/>
      <c r="C8" s="90"/>
      <c r="D8" s="114" t="s">
        <v>55</v>
      </c>
      <c r="E8" s="118" t="s">
        <v>54</v>
      </c>
      <c r="F8" s="23" t="s">
        <v>56</v>
      </c>
      <c r="G8" s="63" t="s">
        <v>57</v>
      </c>
      <c r="H8" s="161"/>
      <c r="I8" s="19">
        <v>4</v>
      </c>
      <c r="J8" s="15">
        <v>176000000</v>
      </c>
      <c r="K8" s="40">
        <v>66</v>
      </c>
      <c r="L8" s="19">
        <v>152</v>
      </c>
      <c r="M8" s="15">
        <v>171974242.56</v>
      </c>
      <c r="N8" s="15">
        <v>7281301.549999997</v>
      </c>
      <c r="O8" s="154"/>
      <c r="P8" s="154"/>
      <c r="Q8" s="170">
        <f>N8/M8</f>
        <v>4.2339488993298674E-2</v>
      </c>
      <c r="R8" s="42" t="s">
        <v>83</v>
      </c>
      <c r="S8" s="47">
        <v>219</v>
      </c>
      <c r="T8" s="19">
        <v>0</v>
      </c>
      <c r="U8" s="15" t="s">
        <v>85</v>
      </c>
      <c r="V8" s="48">
        <v>4185824</v>
      </c>
    </row>
    <row r="9" spans="1:23" s="1" customFormat="1" ht="60.6" customHeight="1" thickTop="1" thickBot="1" x14ac:dyDescent="0.3">
      <c r="A9" s="90"/>
      <c r="B9" s="95"/>
      <c r="C9" s="90"/>
      <c r="D9" s="115"/>
      <c r="E9" s="119"/>
      <c r="F9" s="24" t="s">
        <v>59</v>
      </c>
      <c r="G9" s="64" t="s">
        <v>58</v>
      </c>
      <c r="H9" s="161"/>
      <c r="I9" s="19">
        <v>2</v>
      </c>
      <c r="J9" s="15">
        <v>41000000</v>
      </c>
      <c r="K9" s="40">
        <v>2</v>
      </c>
      <c r="L9" s="19">
        <v>2</v>
      </c>
      <c r="M9" s="15">
        <v>40991134</v>
      </c>
      <c r="N9" s="15">
        <v>10918813.92</v>
      </c>
      <c r="O9" s="154"/>
      <c r="P9" s="154"/>
      <c r="Q9" s="170">
        <f>N9/M9</f>
        <v>0.26637013555175126</v>
      </c>
      <c r="R9" s="46" t="s">
        <v>84</v>
      </c>
      <c r="S9" s="48">
        <v>325939591.07999998</v>
      </c>
      <c r="T9" s="19">
        <v>526663</v>
      </c>
      <c r="U9" s="15" t="s">
        <v>86</v>
      </c>
      <c r="V9" s="48">
        <v>200734</v>
      </c>
    </row>
    <row r="10" spans="1:23" s="1" customFormat="1" ht="84.6" customHeight="1" thickTop="1" thickBot="1" x14ac:dyDescent="0.3">
      <c r="A10" s="90"/>
      <c r="B10" s="95"/>
      <c r="C10" s="90"/>
      <c r="D10" s="114" t="s">
        <v>60</v>
      </c>
      <c r="E10" s="118" t="s">
        <v>61</v>
      </c>
      <c r="F10" s="23" t="s">
        <v>62</v>
      </c>
      <c r="G10" s="63" t="s">
        <v>65</v>
      </c>
      <c r="H10" s="161"/>
      <c r="I10" s="19">
        <v>10</v>
      </c>
      <c r="J10" s="15">
        <v>412800000</v>
      </c>
      <c r="K10" s="40">
        <v>34</v>
      </c>
      <c r="L10" s="19">
        <v>47</v>
      </c>
      <c r="M10" s="15">
        <v>71329858.129999995</v>
      </c>
      <c r="N10" s="15">
        <v>17899389.91</v>
      </c>
      <c r="O10" s="154"/>
      <c r="P10" s="154"/>
      <c r="Q10" s="170">
        <f>N10/M10</f>
        <v>0.25093825193620922</v>
      </c>
      <c r="R10" s="46" t="s">
        <v>87</v>
      </c>
      <c r="S10" s="48">
        <v>2274.81</v>
      </c>
      <c r="T10" s="19">
        <v>106.87</v>
      </c>
      <c r="U10" s="15" t="s">
        <v>88</v>
      </c>
      <c r="V10" s="19">
        <v>0.97</v>
      </c>
    </row>
    <row r="11" spans="1:23" s="1" customFormat="1" ht="60.6" customHeight="1" thickTop="1" thickBot="1" x14ac:dyDescent="0.3">
      <c r="A11" s="91"/>
      <c r="B11" s="97"/>
      <c r="C11" s="91"/>
      <c r="D11" s="115"/>
      <c r="E11" s="119"/>
      <c r="F11" s="24" t="s">
        <v>63</v>
      </c>
      <c r="G11" s="64" t="s">
        <v>64</v>
      </c>
      <c r="H11" s="162"/>
      <c r="I11" s="19">
        <v>2</v>
      </c>
      <c r="J11" s="15">
        <v>5000000</v>
      </c>
      <c r="K11" s="40">
        <v>1</v>
      </c>
      <c r="L11" s="19">
        <v>2</v>
      </c>
      <c r="M11" s="15">
        <v>3929370.39</v>
      </c>
      <c r="N11" s="15">
        <v>314675.04000000004</v>
      </c>
      <c r="O11" s="155"/>
      <c r="P11" s="155"/>
      <c r="Q11" s="170">
        <f>N11/M11</f>
        <v>8.0082814488760895E-2</v>
      </c>
      <c r="R11" s="46" t="s">
        <v>89</v>
      </c>
      <c r="S11" s="48">
        <v>9373.09</v>
      </c>
      <c r="T11" s="19">
        <v>463.11</v>
      </c>
      <c r="U11" s="15" t="s">
        <v>90</v>
      </c>
      <c r="V11" s="48">
        <v>12590</v>
      </c>
    </row>
    <row r="12" spans="1:23" s="1" customFormat="1" ht="33" customHeight="1" thickTop="1" thickBot="1" x14ac:dyDescent="0.3">
      <c r="A12" s="147" t="s">
        <v>122</v>
      </c>
      <c r="B12" s="148"/>
      <c r="C12" s="148"/>
      <c r="D12" s="148"/>
      <c r="E12" s="148"/>
      <c r="F12" s="148"/>
      <c r="G12" s="149"/>
      <c r="H12" s="159">
        <v>426242164</v>
      </c>
      <c r="I12" s="141"/>
      <c r="J12" s="142"/>
      <c r="K12" s="143"/>
      <c r="L12" s="141"/>
      <c r="M12" s="142">
        <f>SUM(M13:M16)</f>
        <v>374427322.20000005</v>
      </c>
      <c r="N12" s="142">
        <f>SUM(N13:N16)</f>
        <v>171274206.28999999</v>
      </c>
      <c r="O12" s="163">
        <f>M12/H12</f>
        <v>0.87843801909751951</v>
      </c>
      <c r="P12" s="163">
        <f>N12/H12</f>
        <v>0.40182370669927436</v>
      </c>
      <c r="Q12" s="163">
        <f>N12/M12</f>
        <v>0.45742977644808197</v>
      </c>
      <c r="R12" s="144"/>
      <c r="S12" s="145"/>
      <c r="T12" s="141"/>
      <c r="U12" s="146"/>
      <c r="V12" s="141"/>
    </row>
    <row r="13" spans="1:23" s="1" customFormat="1" ht="106.5" customHeight="1" thickTop="1" thickBot="1" x14ac:dyDescent="0.3">
      <c r="A13" s="86" t="s">
        <v>4</v>
      </c>
      <c r="B13" s="131" t="s">
        <v>10</v>
      </c>
      <c r="C13" s="89" t="s">
        <v>11</v>
      </c>
      <c r="D13" s="12" t="s">
        <v>12</v>
      </c>
      <c r="E13" s="13" t="s">
        <v>13</v>
      </c>
      <c r="F13" s="13" t="s">
        <v>14</v>
      </c>
      <c r="G13" s="26" t="s">
        <v>15</v>
      </c>
      <c r="H13" s="150"/>
      <c r="I13" s="19">
        <v>8</v>
      </c>
      <c r="J13" s="15">
        <v>15184662.289999999</v>
      </c>
      <c r="K13" s="40">
        <v>38</v>
      </c>
      <c r="L13" s="19">
        <v>51</v>
      </c>
      <c r="M13" s="15">
        <v>12682735</v>
      </c>
      <c r="N13" s="15">
        <v>6417234.3700000001</v>
      </c>
      <c r="O13" s="153"/>
      <c r="P13" s="153"/>
      <c r="Q13" s="170">
        <f>N13/M13</f>
        <v>0.50598190138010457</v>
      </c>
      <c r="R13" s="46" t="s">
        <v>91</v>
      </c>
      <c r="S13" s="48">
        <v>258</v>
      </c>
      <c r="T13" s="19">
        <v>90</v>
      </c>
      <c r="U13" s="15" t="s">
        <v>92</v>
      </c>
      <c r="V13" s="19">
        <v>44</v>
      </c>
      <c r="W13" s="29"/>
    </row>
    <row r="14" spans="1:23" s="1" customFormat="1" ht="72.75" customHeight="1" thickTop="1" thickBot="1" x14ac:dyDescent="0.3">
      <c r="A14" s="87"/>
      <c r="B14" s="132"/>
      <c r="C14" s="90"/>
      <c r="D14" s="103" t="s">
        <v>16</v>
      </c>
      <c r="E14" s="105" t="s">
        <v>17</v>
      </c>
      <c r="F14" s="13" t="s">
        <v>18</v>
      </c>
      <c r="G14" s="52" t="s">
        <v>19</v>
      </c>
      <c r="H14" s="151"/>
      <c r="I14" s="20">
        <v>8</v>
      </c>
      <c r="J14" s="16">
        <v>140000000</v>
      </c>
      <c r="K14" s="40">
        <v>14</v>
      </c>
      <c r="L14" s="20">
        <v>55</v>
      </c>
      <c r="M14" s="16">
        <v>91809624.909999996</v>
      </c>
      <c r="N14" s="16">
        <v>34222070.659999996</v>
      </c>
      <c r="O14" s="154"/>
      <c r="P14" s="154"/>
      <c r="Q14" s="171">
        <f>N14/M14</f>
        <v>0.37275035916492993</v>
      </c>
      <c r="R14" s="46" t="s">
        <v>93</v>
      </c>
      <c r="S14" s="48">
        <v>70.12</v>
      </c>
      <c r="T14" s="19">
        <v>36.619999999999997</v>
      </c>
      <c r="U14" s="16" t="s">
        <v>95</v>
      </c>
      <c r="V14" s="20">
        <v>20</v>
      </c>
      <c r="W14" s="29"/>
    </row>
    <row r="15" spans="1:23" s="1" customFormat="1" ht="73.5" customHeight="1" thickTop="1" thickBot="1" x14ac:dyDescent="0.3">
      <c r="A15" s="87"/>
      <c r="B15" s="132"/>
      <c r="C15" s="90"/>
      <c r="D15" s="107"/>
      <c r="E15" s="108"/>
      <c r="F15" s="116" t="s">
        <v>20</v>
      </c>
      <c r="G15" s="98" t="s">
        <v>21</v>
      </c>
      <c r="H15" s="151"/>
      <c r="I15" s="80">
        <v>55</v>
      </c>
      <c r="J15" s="71">
        <v>342664049.88</v>
      </c>
      <c r="K15" s="77">
        <v>205</v>
      </c>
      <c r="L15" s="80">
        <v>289</v>
      </c>
      <c r="M15" s="71">
        <v>269934962.29000002</v>
      </c>
      <c r="N15" s="71">
        <v>130634901.25999999</v>
      </c>
      <c r="O15" s="154"/>
      <c r="P15" s="154"/>
      <c r="Q15" s="168">
        <f>N15/M15</f>
        <v>0.48394954159237297</v>
      </c>
      <c r="R15" s="53" t="s">
        <v>94</v>
      </c>
      <c r="S15" s="48">
        <v>1698012</v>
      </c>
      <c r="T15" s="19">
        <v>194090</v>
      </c>
      <c r="U15" s="121" t="s">
        <v>96</v>
      </c>
      <c r="V15" s="80">
        <v>245</v>
      </c>
    </row>
    <row r="16" spans="1:23" s="1" customFormat="1" ht="66.75" customHeight="1" thickTop="1" thickBot="1" x14ac:dyDescent="0.3">
      <c r="A16" s="87"/>
      <c r="B16" s="132"/>
      <c r="C16" s="90"/>
      <c r="D16" s="107"/>
      <c r="E16" s="108"/>
      <c r="F16" s="130"/>
      <c r="G16" s="99"/>
      <c r="H16" s="152"/>
      <c r="I16" s="81"/>
      <c r="J16" s="72"/>
      <c r="K16" s="78"/>
      <c r="L16" s="81"/>
      <c r="M16" s="72"/>
      <c r="N16" s="72"/>
      <c r="O16" s="155"/>
      <c r="P16" s="155"/>
      <c r="Q16" s="172"/>
      <c r="R16" s="53" t="s">
        <v>97</v>
      </c>
      <c r="S16" s="67">
        <v>9294614</v>
      </c>
      <c r="T16" s="65">
        <v>4417123</v>
      </c>
      <c r="U16" s="138"/>
      <c r="V16" s="81"/>
    </row>
    <row r="17" spans="1:22" s="1" customFormat="1" ht="33" customHeight="1" thickTop="1" thickBot="1" x14ac:dyDescent="0.3">
      <c r="A17" s="147" t="s">
        <v>121</v>
      </c>
      <c r="B17" s="148"/>
      <c r="C17" s="148"/>
      <c r="D17" s="148"/>
      <c r="E17" s="148"/>
      <c r="F17" s="148"/>
      <c r="G17" s="149"/>
      <c r="H17" s="159">
        <v>1020000000</v>
      </c>
      <c r="I17" s="141"/>
      <c r="J17" s="142"/>
      <c r="K17" s="143"/>
      <c r="L17" s="141"/>
      <c r="M17" s="142">
        <f>SUM(M18:M28)</f>
        <v>810422647.06999993</v>
      </c>
      <c r="N17" s="142">
        <f>SUM(N18:N28)</f>
        <v>375791711.35999995</v>
      </c>
      <c r="O17" s="163">
        <f>M17/H17</f>
        <v>0.79453200693137249</v>
      </c>
      <c r="P17" s="163">
        <f>N17/H17</f>
        <v>0.36842324643137253</v>
      </c>
      <c r="Q17" s="163">
        <f>N17/M17</f>
        <v>0.46369843280988804</v>
      </c>
      <c r="R17" s="144"/>
      <c r="S17" s="145"/>
      <c r="T17" s="141"/>
      <c r="U17" s="146"/>
      <c r="V17" s="141"/>
    </row>
    <row r="18" spans="1:22" s="1" customFormat="1" ht="76.5" customHeight="1" thickTop="1" thickBot="1" x14ac:dyDescent="0.3">
      <c r="A18" s="87" t="s">
        <v>5</v>
      </c>
      <c r="B18" s="132" t="s">
        <v>22</v>
      </c>
      <c r="C18" s="90" t="s">
        <v>23</v>
      </c>
      <c r="D18" s="107" t="s">
        <v>24</v>
      </c>
      <c r="E18" s="108" t="s">
        <v>25</v>
      </c>
      <c r="F18" s="130" t="s">
        <v>26</v>
      </c>
      <c r="G18" s="99" t="s">
        <v>27</v>
      </c>
      <c r="H18" s="150"/>
      <c r="I18" s="81">
        <v>16</v>
      </c>
      <c r="J18" s="138">
        <v>283889095.19999999</v>
      </c>
      <c r="K18" s="78">
        <v>62</v>
      </c>
      <c r="L18" s="81">
        <v>111</v>
      </c>
      <c r="M18" s="138">
        <v>209163377.53999999</v>
      </c>
      <c r="N18" s="138">
        <v>65905317.479999997</v>
      </c>
      <c r="O18" s="156"/>
      <c r="P18" s="153"/>
      <c r="Q18" s="172">
        <f>N18/M18</f>
        <v>0.31509013793486096</v>
      </c>
      <c r="R18" s="139" t="s">
        <v>98</v>
      </c>
      <c r="S18" s="140">
        <v>320435.83</v>
      </c>
      <c r="T18" s="81">
        <v>10990.23</v>
      </c>
      <c r="U18" s="16" t="s">
        <v>99</v>
      </c>
      <c r="V18" s="66">
        <v>38</v>
      </c>
    </row>
    <row r="19" spans="1:22" s="1" customFormat="1" ht="103.5" customHeight="1" thickTop="1" thickBot="1" x14ac:dyDescent="0.3">
      <c r="A19" s="87"/>
      <c r="B19" s="132"/>
      <c r="C19" s="90"/>
      <c r="D19" s="107"/>
      <c r="E19" s="108"/>
      <c r="F19" s="120"/>
      <c r="G19" s="100"/>
      <c r="H19" s="151"/>
      <c r="I19" s="82"/>
      <c r="J19" s="122"/>
      <c r="K19" s="79"/>
      <c r="L19" s="82"/>
      <c r="M19" s="122"/>
      <c r="N19" s="122"/>
      <c r="O19" s="157"/>
      <c r="P19" s="154"/>
      <c r="Q19" s="169" t="e">
        <f t="shared" ref="Q19:Q28" si="0">N19/M19*100</f>
        <v>#DIV/0!</v>
      </c>
      <c r="R19" s="84"/>
      <c r="S19" s="85"/>
      <c r="T19" s="82"/>
      <c r="U19" s="15" t="s">
        <v>100</v>
      </c>
      <c r="V19" s="20">
        <v>43</v>
      </c>
    </row>
    <row r="20" spans="1:22" s="1" customFormat="1" ht="135.75" customHeight="1" thickTop="1" thickBot="1" x14ac:dyDescent="0.3">
      <c r="A20" s="87"/>
      <c r="B20" s="132"/>
      <c r="C20" s="90"/>
      <c r="D20" s="103" t="s">
        <v>28</v>
      </c>
      <c r="E20" s="105" t="s">
        <v>29</v>
      </c>
      <c r="F20" s="62" t="s">
        <v>30</v>
      </c>
      <c r="G20" s="26" t="s">
        <v>31</v>
      </c>
      <c r="H20" s="151"/>
      <c r="I20" s="19">
        <v>1</v>
      </c>
      <c r="J20" s="15">
        <v>3400000</v>
      </c>
      <c r="K20" s="40">
        <v>1</v>
      </c>
      <c r="L20" s="22">
        <v>1</v>
      </c>
      <c r="M20" s="15">
        <v>2600975.17</v>
      </c>
      <c r="N20" s="15">
        <v>771300.34</v>
      </c>
      <c r="O20" s="157"/>
      <c r="P20" s="154"/>
      <c r="Q20" s="170">
        <f>N20/M20</f>
        <v>0.29654275400099261</v>
      </c>
      <c r="R20" s="46"/>
      <c r="S20" s="15"/>
      <c r="T20" s="15"/>
      <c r="U20" s="15" t="s">
        <v>103</v>
      </c>
      <c r="V20" s="22">
        <v>54</v>
      </c>
    </row>
    <row r="21" spans="1:22" s="1" customFormat="1" ht="106.5" customHeight="1" thickTop="1" thickBot="1" x14ac:dyDescent="0.3">
      <c r="A21" s="87"/>
      <c r="B21" s="132"/>
      <c r="C21" s="90"/>
      <c r="D21" s="107"/>
      <c r="E21" s="108"/>
      <c r="F21" s="116" t="s">
        <v>32</v>
      </c>
      <c r="G21" s="98" t="s">
        <v>33</v>
      </c>
      <c r="H21" s="151"/>
      <c r="I21" s="80">
        <v>19</v>
      </c>
      <c r="J21" s="71">
        <v>487632500</v>
      </c>
      <c r="K21" s="77">
        <v>190</v>
      </c>
      <c r="L21" s="80">
        <v>810</v>
      </c>
      <c r="M21" s="71">
        <v>519213940.92999995</v>
      </c>
      <c r="N21" s="71">
        <v>274869212.76999998</v>
      </c>
      <c r="O21" s="157"/>
      <c r="P21" s="154"/>
      <c r="Q21" s="168">
        <f>N21/M21</f>
        <v>0.52939490083348451</v>
      </c>
      <c r="R21" s="46" t="s">
        <v>101</v>
      </c>
      <c r="S21" s="48">
        <v>3668675.53</v>
      </c>
      <c r="T21" s="39"/>
      <c r="U21" s="51" t="s">
        <v>104</v>
      </c>
      <c r="V21" s="49">
        <v>69</v>
      </c>
    </row>
    <row r="22" spans="1:22" s="1" customFormat="1" ht="103.5" customHeight="1" thickTop="1" thickBot="1" x14ac:dyDescent="0.3">
      <c r="A22" s="87"/>
      <c r="B22" s="132"/>
      <c r="C22" s="90"/>
      <c r="D22" s="107"/>
      <c r="E22" s="108"/>
      <c r="F22" s="130"/>
      <c r="G22" s="99"/>
      <c r="H22" s="151"/>
      <c r="I22" s="81"/>
      <c r="J22" s="72"/>
      <c r="K22" s="78"/>
      <c r="L22" s="81"/>
      <c r="M22" s="72"/>
      <c r="N22" s="72"/>
      <c r="O22" s="157"/>
      <c r="P22" s="154"/>
      <c r="Q22" s="172"/>
      <c r="R22" s="53" t="s">
        <v>102</v>
      </c>
      <c r="S22" s="48">
        <v>1341881</v>
      </c>
      <c r="T22" s="50"/>
      <c r="U22" s="51" t="s">
        <v>105</v>
      </c>
      <c r="V22" s="49">
        <v>78</v>
      </c>
    </row>
    <row r="23" spans="1:22" s="1" customFormat="1" ht="81" customHeight="1" thickTop="1" thickBot="1" x14ac:dyDescent="0.3">
      <c r="A23" s="87"/>
      <c r="B23" s="132"/>
      <c r="C23" s="90"/>
      <c r="D23" s="107"/>
      <c r="E23" s="108"/>
      <c r="F23" s="130"/>
      <c r="G23" s="99"/>
      <c r="H23" s="151"/>
      <c r="I23" s="81"/>
      <c r="J23" s="72"/>
      <c r="K23" s="78"/>
      <c r="L23" s="81"/>
      <c r="M23" s="72"/>
      <c r="N23" s="72"/>
      <c r="O23" s="157"/>
      <c r="P23" s="154"/>
      <c r="Q23" s="172"/>
      <c r="R23" s="83" t="s">
        <v>108</v>
      </c>
      <c r="S23" s="101">
        <v>533786</v>
      </c>
      <c r="T23" s="71"/>
      <c r="U23" s="15" t="s">
        <v>106</v>
      </c>
      <c r="V23" s="19">
        <v>62</v>
      </c>
    </row>
    <row r="24" spans="1:22" s="1" customFormat="1" ht="84" customHeight="1" thickTop="1" thickBot="1" x14ac:dyDescent="0.3">
      <c r="A24" s="87"/>
      <c r="B24" s="132"/>
      <c r="C24" s="90"/>
      <c r="D24" s="104"/>
      <c r="E24" s="106"/>
      <c r="F24" s="117"/>
      <c r="G24" s="136"/>
      <c r="H24" s="151"/>
      <c r="I24" s="124"/>
      <c r="J24" s="125"/>
      <c r="K24" s="79"/>
      <c r="L24" s="124"/>
      <c r="M24" s="125"/>
      <c r="N24" s="125"/>
      <c r="O24" s="157"/>
      <c r="P24" s="154"/>
      <c r="Q24" s="169" t="e">
        <f t="shared" si="0"/>
        <v>#DIV/0!</v>
      </c>
      <c r="R24" s="84"/>
      <c r="S24" s="102"/>
      <c r="T24" s="73"/>
      <c r="U24" s="15" t="s">
        <v>107</v>
      </c>
      <c r="V24" s="19">
        <v>67</v>
      </c>
    </row>
    <row r="25" spans="1:22" s="1" customFormat="1" ht="69.75" customHeight="1" thickTop="1" thickBot="1" x14ac:dyDescent="0.3">
      <c r="A25" s="87"/>
      <c r="B25" s="132"/>
      <c r="C25" s="90"/>
      <c r="D25" s="103" t="s">
        <v>34</v>
      </c>
      <c r="E25" s="105" t="s">
        <v>35</v>
      </c>
      <c r="F25" s="128" t="s">
        <v>36</v>
      </c>
      <c r="G25" s="137" t="s">
        <v>37</v>
      </c>
      <c r="H25" s="151"/>
      <c r="I25" s="127">
        <v>26</v>
      </c>
      <c r="J25" s="126">
        <v>48763000</v>
      </c>
      <c r="K25" s="77">
        <v>33</v>
      </c>
      <c r="L25" s="127">
        <v>84</v>
      </c>
      <c r="M25" s="126">
        <v>30717052.82</v>
      </c>
      <c r="N25" s="126">
        <v>9077436.7699999996</v>
      </c>
      <c r="O25" s="157"/>
      <c r="P25" s="154"/>
      <c r="Q25" s="168">
        <f>N25/M25</f>
        <v>0.29551782923945241</v>
      </c>
      <c r="R25" s="54" t="s">
        <v>109</v>
      </c>
      <c r="S25" s="59">
        <v>135410.06</v>
      </c>
      <c r="T25" s="59">
        <v>22637.21</v>
      </c>
      <c r="U25" s="121" t="s">
        <v>111</v>
      </c>
      <c r="V25" s="81"/>
    </row>
    <row r="26" spans="1:22" s="1" customFormat="1" ht="87.75" customHeight="1" thickTop="1" thickBot="1" x14ac:dyDescent="0.3">
      <c r="A26" s="87"/>
      <c r="B26" s="132"/>
      <c r="C26" s="90"/>
      <c r="D26" s="104"/>
      <c r="E26" s="106"/>
      <c r="F26" s="129"/>
      <c r="G26" s="100"/>
      <c r="H26" s="151"/>
      <c r="I26" s="82"/>
      <c r="J26" s="73"/>
      <c r="K26" s="79"/>
      <c r="L26" s="82"/>
      <c r="M26" s="73"/>
      <c r="N26" s="73"/>
      <c r="O26" s="157"/>
      <c r="P26" s="154"/>
      <c r="Q26" s="169" t="e">
        <f t="shared" si="0"/>
        <v>#DIV/0!</v>
      </c>
      <c r="R26" s="55" t="s">
        <v>110</v>
      </c>
      <c r="S26" s="56">
        <v>480</v>
      </c>
      <c r="T26" s="56">
        <v>122</v>
      </c>
      <c r="U26" s="122"/>
      <c r="V26" s="82"/>
    </row>
    <row r="27" spans="1:22" s="1" customFormat="1" ht="71.25" customHeight="1" thickTop="1" thickBot="1" x14ac:dyDescent="0.3">
      <c r="A27" s="87"/>
      <c r="B27" s="132"/>
      <c r="C27" s="90"/>
      <c r="D27" s="107" t="s">
        <v>38</v>
      </c>
      <c r="E27" s="108" t="s">
        <v>39</v>
      </c>
      <c r="F27" s="108" t="s">
        <v>40</v>
      </c>
      <c r="G27" s="134" t="s">
        <v>41</v>
      </c>
      <c r="H27" s="151"/>
      <c r="I27" s="80">
        <v>6</v>
      </c>
      <c r="J27" s="71">
        <v>83600000</v>
      </c>
      <c r="K27" s="77">
        <v>4</v>
      </c>
      <c r="L27" s="80">
        <v>13</v>
      </c>
      <c r="M27" s="71">
        <v>48727300.609999999</v>
      </c>
      <c r="N27" s="71">
        <v>25168444</v>
      </c>
      <c r="O27" s="157"/>
      <c r="P27" s="154"/>
      <c r="Q27" s="168">
        <f>N27/M27</f>
        <v>0.51651627906584341</v>
      </c>
      <c r="R27" s="57" t="s">
        <v>112</v>
      </c>
      <c r="S27" s="61">
        <v>14.81</v>
      </c>
      <c r="T27" s="19">
        <v>0</v>
      </c>
      <c r="U27" s="57" t="s">
        <v>113</v>
      </c>
      <c r="V27" s="19">
        <v>17.850000000000001</v>
      </c>
    </row>
    <row r="28" spans="1:22" s="1" customFormat="1" ht="72" customHeight="1" thickTop="1" thickBot="1" x14ac:dyDescent="0.3">
      <c r="A28" s="88"/>
      <c r="B28" s="133"/>
      <c r="C28" s="91"/>
      <c r="D28" s="115"/>
      <c r="E28" s="123"/>
      <c r="F28" s="123"/>
      <c r="G28" s="135"/>
      <c r="H28" s="152"/>
      <c r="I28" s="82"/>
      <c r="J28" s="73"/>
      <c r="K28" s="79"/>
      <c r="L28" s="82"/>
      <c r="M28" s="73"/>
      <c r="N28" s="73"/>
      <c r="O28" s="158"/>
      <c r="P28" s="155"/>
      <c r="Q28" s="169" t="e">
        <f t="shared" si="0"/>
        <v>#DIV/0!</v>
      </c>
      <c r="R28" s="58" t="s">
        <v>116</v>
      </c>
      <c r="S28" s="61">
        <v>252.4</v>
      </c>
      <c r="T28" s="61">
        <v>106.7</v>
      </c>
      <c r="U28" s="58" t="s">
        <v>114</v>
      </c>
      <c r="V28" s="19">
        <v>54.86</v>
      </c>
    </row>
    <row r="29" spans="1:22" s="1" customFormat="1" ht="33" customHeight="1" thickTop="1" thickBot="1" x14ac:dyDescent="0.3">
      <c r="A29" s="147" t="s">
        <v>127</v>
      </c>
      <c r="B29" s="148"/>
      <c r="C29" s="148"/>
      <c r="D29" s="148"/>
      <c r="E29" s="148"/>
      <c r="F29" s="148"/>
      <c r="G29" s="149"/>
      <c r="H29" s="159">
        <v>49500000</v>
      </c>
      <c r="I29" s="141"/>
      <c r="J29" s="142"/>
      <c r="K29" s="143"/>
      <c r="L29" s="141"/>
      <c r="M29" s="142">
        <f>M30</f>
        <v>44622739.539999999</v>
      </c>
      <c r="N29" s="142">
        <f>N30</f>
        <v>16381196.839999998</v>
      </c>
      <c r="O29" s="163">
        <f>M29/H29</f>
        <v>0.90146948565656559</v>
      </c>
      <c r="P29" s="163">
        <f>N29/H29</f>
        <v>0.33093326949494944</v>
      </c>
      <c r="Q29" s="163">
        <f>N29/M29</f>
        <v>0.36710423897922784</v>
      </c>
      <c r="R29" s="144"/>
      <c r="S29" s="145"/>
      <c r="T29" s="141"/>
      <c r="U29" s="146"/>
      <c r="V29" s="141"/>
    </row>
    <row r="30" spans="1:22" s="1" customFormat="1" ht="66" customHeight="1" thickTop="1" thickBot="1" x14ac:dyDescent="0.3">
      <c r="A30" s="86" t="s">
        <v>42</v>
      </c>
      <c r="B30" s="38" t="s">
        <v>43</v>
      </c>
      <c r="C30" s="89"/>
      <c r="D30" s="92"/>
      <c r="E30" s="93"/>
      <c r="F30" s="89"/>
      <c r="G30" s="98" t="s">
        <v>44</v>
      </c>
      <c r="H30" s="150"/>
      <c r="I30" s="80">
        <v>3</v>
      </c>
      <c r="J30" s="71">
        <v>51120000</v>
      </c>
      <c r="K30" s="77">
        <v>3</v>
      </c>
      <c r="L30" s="80">
        <v>5</v>
      </c>
      <c r="M30" s="71">
        <v>44622739.539999999</v>
      </c>
      <c r="N30" s="71">
        <v>16381196.839999998</v>
      </c>
      <c r="O30" s="153"/>
      <c r="P30" s="153"/>
      <c r="Q30" s="173">
        <f>N30/M30</f>
        <v>0.36710423897922784</v>
      </c>
      <c r="R30" s="14" t="s">
        <v>117</v>
      </c>
      <c r="S30" s="61">
        <v>94</v>
      </c>
      <c r="T30" s="17"/>
      <c r="U30" s="74" t="s">
        <v>115</v>
      </c>
      <c r="V30" s="68">
        <v>0</v>
      </c>
    </row>
    <row r="31" spans="1:22" s="1" customFormat="1" ht="51.75" customHeight="1" thickTop="1" thickBot="1" x14ac:dyDescent="0.3">
      <c r="A31" s="87"/>
      <c r="B31" s="38" t="s">
        <v>43</v>
      </c>
      <c r="C31" s="90"/>
      <c r="D31" s="94"/>
      <c r="E31" s="95"/>
      <c r="F31" s="90"/>
      <c r="G31" s="99"/>
      <c r="H31" s="151"/>
      <c r="I31" s="81"/>
      <c r="J31" s="72"/>
      <c r="K31" s="78"/>
      <c r="L31" s="81"/>
      <c r="M31" s="72"/>
      <c r="N31" s="72"/>
      <c r="O31" s="154"/>
      <c r="P31" s="154"/>
      <c r="Q31" s="174"/>
      <c r="R31" s="14" t="s">
        <v>118</v>
      </c>
      <c r="S31" s="61">
        <v>110</v>
      </c>
      <c r="T31" s="61">
        <v>89</v>
      </c>
      <c r="U31" s="75"/>
      <c r="V31" s="69"/>
    </row>
    <row r="32" spans="1:22" s="1" customFormat="1" ht="49.5" customHeight="1" thickTop="1" thickBot="1" x14ac:dyDescent="0.3">
      <c r="A32" s="88"/>
      <c r="B32" s="38" t="s">
        <v>43</v>
      </c>
      <c r="C32" s="91"/>
      <c r="D32" s="96"/>
      <c r="E32" s="97"/>
      <c r="F32" s="91"/>
      <c r="G32" s="100"/>
      <c r="H32" s="152"/>
      <c r="I32" s="82"/>
      <c r="J32" s="73"/>
      <c r="K32" s="79"/>
      <c r="L32" s="82"/>
      <c r="M32" s="73"/>
      <c r="N32" s="73"/>
      <c r="O32" s="155"/>
      <c r="P32" s="155"/>
      <c r="Q32" s="175"/>
      <c r="R32" s="60" t="s">
        <v>119</v>
      </c>
      <c r="S32" s="61">
        <v>100</v>
      </c>
      <c r="T32" s="61">
        <v>88.53</v>
      </c>
      <c r="U32" s="76"/>
      <c r="V32" s="70"/>
    </row>
    <row r="33" spans="1:22" ht="51.75" customHeight="1" thickTop="1" thickBot="1" x14ac:dyDescent="0.3">
      <c r="A33" s="36"/>
      <c r="B33" s="37" t="s">
        <v>47</v>
      </c>
      <c r="C33" s="30"/>
      <c r="D33" s="31"/>
      <c r="E33" s="32"/>
      <c r="F33" s="32"/>
      <c r="G33" s="32"/>
      <c r="H33" s="33">
        <f>H29+H12+H5+H17</f>
        <v>2252742164</v>
      </c>
      <c r="I33" s="32"/>
      <c r="J33" s="33">
        <f t="shared" ref="J33:N33" si="1">J32+J27+J25+J21+J20+J18+J16+J14+J13+J6+J8+J9+J10+J11</f>
        <v>1849269257.49</v>
      </c>
      <c r="K33" s="34">
        <f t="shared" si="1"/>
        <v>449</v>
      </c>
      <c r="L33" s="34">
        <f t="shared" si="1"/>
        <v>1338</v>
      </c>
      <c r="M33" s="33">
        <f t="shared" si="1"/>
        <v>1262065826.7</v>
      </c>
      <c r="N33" s="33">
        <f t="shared" si="1"/>
        <v>489059083.62000006</v>
      </c>
      <c r="O33" s="163">
        <f>M33/H33</f>
        <v>0.56023536420122688</v>
      </c>
      <c r="P33" s="163">
        <f>N33/H33</f>
        <v>0.21709501044345883</v>
      </c>
      <c r="Q33" s="176">
        <f>N33/M33</f>
        <v>0.38750679502888724</v>
      </c>
      <c r="R33" s="35"/>
      <c r="S33" s="33"/>
      <c r="T33" s="33"/>
      <c r="U33" s="33"/>
      <c r="V33" s="34"/>
    </row>
    <row r="34" spans="1:22" ht="15.75" thickTop="1" x14ac:dyDescent="0.25">
      <c r="K34" s="177" t="s">
        <v>72</v>
      </c>
      <c r="Q34" s="166"/>
      <c r="R34" s="28"/>
    </row>
    <row r="35" spans="1:22" x14ac:dyDescent="0.25">
      <c r="J35" s="27"/>
      <c r="K35" s="27"/>
      <c r="L35" s="27"/>
      <c r="M35" s="27"/>
      <c r="N35" s="27"/>
      <c r="O35" s="27"/>
      <c r="P35" s="27"/>
      <c r="S35" s="27"/>
      <c r="T35" s="27"/>
      <c r="U35" s="27"/>
      <c r="V35" s="27"/>
    </row>
  </sheetData>
  <mergeCells count="120">
    <mergeCell ref="A29:G29"/>
    <mergeCell ref="H30:H32"/>
    <mergeCell ref="O6:O11"/>
    <mergeCell ref="P6:P11"/>
    <mergeCell ref="O13:O16"/>
    <mergeCell ref="P13:P16"/>
    <mergeCell ref="P18:P28"/>
    <mergeCell ref="O30:O32"/>
    <mergeCell ref="P30:P32"/>
    <mergeCell ref="E27:E28"/>
    <mergeCell ref="K18:K19"/>
    <mergeCell ref="K21:K24"/>
    <mergeCell ref="K25:K26"/>
    <mergeCell ref="K27:K28"/>
    <mergeCell ref="I27:I28"/>
    <mergeCell ref="A17:G17"/>
    <mergeCell ref="A12:G12"/>
    <mergeCell ref="A5:G5"/>
    <mergeCell ref="H6:H11"/>
    <mergeCell ref="H13:H16"/>
    <mergeCell ref="H18:H28"/>
    <mergeCell ref="C6:C11"/>
    <mergeCell ref="A6:A11"/>
    <mergeCell ref="B6:B11"/>
    <mergeCell ref="D10:D11"/>
    <mergeCell ref="E10:E11"/>
    <mergeCell ref="J18:J19"/>
    <mergeCell ref="L18:L19"/>
    <mergeCell ref="M18:M19"/>
    <mergeCell ref="A13:A16"/>
    <mergeCell ref="B13:B16"/>
    <mergeCell ref="C13:C16"/>
    <mergeCell ref="D14:D16"/>
    <mergeCell ref="E14:E16"/>
    <mergeCell ref="A18:A28"/>
    <mergeCell ref="B18:B28"/>
    <mergeCell ref="C18:C28"/>
    <mergeCell ref="D18:D19"/>
    <mergeCell ref="E18:E19"/>
    <mergeCell ref="F18:F19"/>
    <mergeCell ref="D27:D28"/>
    <mergeCell ref="I18:I19"/>
    <mergeCell ref="G27:G28"/>
    <mergeCell ref="G18:G19"/>
    <mergeCell ref="G21:G24"/>
    <mergeCell ref="D8:D9"/>
    <mergeCell ref="E8:E9"/>
    <mergeCell ref="F6:F7"/>
    <mergeCell ref="F15:F16"/>
    <mergeCell ref="Q15:Q16"/>
    <mergeCell ref="U15:U16"/>
    <mergeCell ref="V15:V16"/>
    <mergeCell ref="V25:V26"/>
    <mergeCell ref="F27:F28"/>
    <mergeCell ref="J27:J28"/>
    <mergeCell ref="L27:L28"/>
    <mergeCell ref="M27:M28"/>
    <mergeCell ref="I21:I24"/>
    <mergeCell ref="J21:J24"/>
    <mergeCell ref="L21:L24"/>
    <mergeCell ref="M21:M24"/>
    <mergeCell ref="M25:M26"/>
    <mergeCell ref="L25:L26"/>
    <mergeCell ref="J25:J26"/>
    <mergeCell ref="I25:I26"/>
    <mergeCell ref="F25:F26"/>
    <mergeCell ref="F21:F24"/>
    <mergeCell ref="Q21:Q24"/>
    <mergeCell ref="Q25:Q26"/>
    <mergeCell ref="R3:T3"/>
    <mergeCell ref="U3:V3"/>
    <mergeCell ref="E6:E7"/>
    <mergeCell ref="D6:D7"/>
    <mergeCell ref="G6:G7"/>
    <mergeCell ref="I6:I7"/>
    <mergeCell ref="J6:J7"/>
    <mergeCell ref="K6:K7"/>
    <mergeCell ref="L6:L7"/>
    <mergeCell ref="M6:M7"/>
    <mergeCell ref="N6:N7"/>
    <mergeCell ref="Q6:Q7"/>
    <mergeCell ref="L15:L16"/>
    <mergeCell ref="M15:M16"/>
    <mergeCell ref="N15:N16"/>
    <mergeCell ref="Q18:Q19"/>
    <mergeCell ref="A30:A32"/>
    <mergeCell ref="C30:C32"/>
    <mergeCell ref="D30:E32"/>
    <mergeCell ref="G30:G32"/>
    <mergeCell ref="I30:I32"/>
    <mergeCell ref="D25:D26"/>
    <mergeCell ref="E25:E26"/>
    <mergeCell ref="D20:D24"/>
    <mergeCell ref="E20:E24"/>
    <mergeCell ref="F30:F32"/>
    <mergeCell ref="G15:G16"/>
    <mergeCell ref="I15:I16"/>
    <mergeCell ref="J15:J16"/>
    <mergeCell ref="K15:K16"/>
    <mergeCell ref="Q27:Q28"/>
    <mergeCell ref="N18:N19"/>
    <mergeCell ref="N21:N24"/>
    <mergeCell ref="N25:N26"/>
    <mergeCell ref="N27:N28"/>
    <mergeCell ref="G25:G26"/>
    <mergeCell ref="V30:V32"/>
    <mergeCell ref="N30:N32"/>
    <mergeCell ref="Q30:Q32"/>
    <mergeCell ref="U30:U32"/>
    <mergeCell ref="J30:J32"/>
    <mergeCell ref="K30:K32"/>
    <mergeCell ref="L30:L32"/>
    <mergeCell ref="M30:M32"/>
    <mergeCell ref="R18:R19"/>
    <mergeCell ref="S18:S19"/>
    <mergeCell ref="T18:T19"/>
    <mergeCell ref="R23:R24"/>
    <mergeCell ref="S23:S24"/>
    <mergeCell ref="T23:T24"/>
    <mergeCell ref="U25:U26"/>
  </mergeCells>
  <conditionalFormatting sqref="R16:R17 R32 Q6 Q18:R18 Q19 Q24 Q8:R11 Q25:R28 Q20:R23 Q13:R15 Q30:R30">
    <cfRule type="colorScale" priority="14">
      <colorScale>
        <cfvo type="num" val="0"/>
        <cfvo type="num" val="50"/>
        <cfvo type="num" val="100"/>
        <color rgb="FFFFC000"/>
        <color rgb="FFFFFFCC"/>
        <color rgb="FF00B050"/>
      </colorScale>
    </cfRule>
  </conditionalFormatting>
  <conditionalFormatting sqref="R7">
    <cfRule type="colorScale" priority="12">
      <colorScale>
        <cfvo type="num" val="0"/>
        <cfvo type="num" val="50"/>
        <cfvo type="num" val="100"/>
        <color rgb="FFFFC000"/>
        <color rgb="FFFFFFCC"/>
        <color rgb="FF00B050"/>
      </colorScale>
    </cfRule>
  </conditionalFormatting>
  <conditionalFormatting sqref="U27:U28">
    <cfRule type="colorScale" priority="7">
      <colorScale>
        <cfvo type="num" val="0"/>
        <cfvo type="num" val="50"/>
        <cfvo type="num" val="100"/>
        <color rgb="FFFFC000"/>
        <color rgb="FFFFFFCC"/>
        <color rgb="FF00B050"/>
      </colorScale>
    </cfRule>
  </conditionalFormatting>
  <conditionalFormatting sqref="R31">
    <cfRule type="colorScale" priority="5">
      <colorScale>
        <cfvo type="num" val="0"/>
        <cfvo type="num" val="50"/>
        <cfvo type="num" val="100"/>
        <color rgb="FFFFC000"/>
        <color rgb="FFFFFFCC"/>
        <color rgb="FF00B050"/>
      </colorScale>
    </cfRule>
  </conditionalFormatting>
  <conditionalFormatting sqref="R12">
    <cfRule type="colorScale" priority="4">
      <colorScale>
        <cfvo type="num" val="0"/>
        <cfvo type="num" val="50"/>
        <cfvo type="num" val="100"/>
        <color rgb="FFFFC000"/>
        <color rgb="FFFFFFCC"/>
        <color rgb="FF00B050"/>
      </colorScale>
    </cfRule>
  </conditionalFormatting>
  <conditionalFormatting sqref="R5">
    <cfRule type="colorScale" priority="3">
      <colorScale>
        <cfvo type="num" val="0"/>
        <cfvo type="num" val="50"/>
        <cfvo type="num" val="100"/>
        <color rgb="FFFFC000"/>
        <color rgb="FFFFFFCC"/>
        <color rgb="FF00B050"/>
      </colorScale>
    </cfRule>
  </conditionalFormatting>
  <conditionalFormatting sqref="R29">
    <cfRule type="colorScale" priority="2">
      <colorScale>
        <cfvo type="num" val="0"/>
        <cfvo type="num" val="50"/>
        <cfvo type="num" val="100"/>
        <color rgb="FFFFC000"/>
        <color rgb="FFFFFFCC"/>
        <color rgb="FF00B050"/>
      </colorScale>
    </cfRule>
  </conditionalFormatting>
  <pageMargins left="0.70866141732283472" right="0.70866141732283472" top="0.74803149606299213" bottom="0.74803149606299213" header="0.31496062992125984" footer="0.31496062992125984"/>
  <pageSetup paperSize="8" scale="44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DFE35F1E-8F5B-4D66-A1A6-32107E7D26D6}">
          <x14:formula1>
            <xm:f>'Y:\UGC\AMSI\Rede M&amp;A\Avaliação 10_Avaliação intercalar\Versão Final Especificações Técnicas\[Quadro 1- Matriz PO_SEUR_Eixo_OI_TipoAvaliação.xlsx]Tipologia Intervenção'!#REF!</xm:f>
          </x14:formula1>
          <xm:sqref>G27:H27 G25:H25 G18:H18 G13:H15 G20:H22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Anexo III.Balanço Implementação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Mendes</dc:creator>
  <cp:lastModifiedBy>Catarina Rodrigues</cp:lastModifiedBy>
  <cp:lastPrinted>2018-10-19T15:49:54Z</cp:lastPrinted>
  <dcterms:created xsi:type="dcterms:W3CDTF">2014-12-11T12:51:49Z</dcterms:created>
  <dcterms:modified xsi:type="dcterms:W3CDTF">2020-01-22T13:53:36Z</dcterms:modified>
</cp:coreProperties>
</file>